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tabRatio="601" firstSheet="1" activeTab="6"/>
  </bookViews>
  <sheets>
    <sheet name="DGT" sheetId="5" r:id="rId1"/>
    <sheet name=" Inspección " sheetId="6" r:id="rId2"/>
    <sheet name="Mediacion" sheetId="9" r:id="rId3"/>
    <sheet name="Asist. Juducial" sheetId="8" r:id="rId4"/>
    <sheet name="CNS" sheetId="10" r:id="rId5"/>
    <sheet name="TI" sheetId="11" r:id="rId6"/>
    <sheet name="DIOND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</workbook>
</file>

<file path=xl/calcChain.xml><?xml version="1.0" encoding="utf-8"?>
<calcChain xmlns="http://schemas.openxmlformats.org/spreadsheetml/2006/main">
  <c r="P39" i="6" l="1"/>
  <c r="P17" i="6"/>
  <c r="P46" i="6"/>
  <c r="P54" i="6"/>
  <c r="P57" i="6" l="1"/>
  <c r="Q116" i="5"/>
  <c r="P115" i="5"/>
  <c r="Q110" i="5"/>
  <c r="P110" i="5"/>
  <c r="Q103" i="5" l="1"/>
  <c r="Q77" i="5"/>
  <c r="P87" i="5"/>
  <c r="P77" i="5" s="1"/>
  <c r="Q92" i="5"/>
  <c r="P102" i="12" l="1"/>
  <c r="P99" i="12"/>
  <c r="P94" i="12" s="1"/>
  <c r="P93" i="12"/>
  <c r="P90" i="12"/>
  <c r="P85" i="12" s="1"/>
  <c r="P33" i="8"/>
  <c r="P16" i="11"/>
  <c r="P103" i="12" l="1"/>
  <c r="P84" i="12" s="1"/>
  <c r="P78" i="11"/>
  <c r="P74" i="11"/>
  <c r="P79" i="11" s="1"/>
  <c r="P66" i="11" s="1"/>
  <c r="P56" i="10"/>
  <c r="P52" i="10"/>
  <c r="P57" i="10" s="1"/>
  <c r="P59" i="9"/>
  <c r="P55" i="9"/>
  <c r="P69" i="6"/>
  <c r="P65" i="6"/>
  <c r="P70" i="6" l="1"/>
  <c r="P69" i="11"/>
  <c r="S70" i="6" l="1"/>
  <c r="P56" i="5"/>
  <c r="P31" i="8" l="1"/>
  <c r="P81" i="11" l="1"/>
  <c r="P47" i="10"/>
  <c r="P29" i="8"/>
  <c r="P24" i="8"/>
  <c r="P18" i="8"/>
  <c r="P26" i="9"/>
  <c r="P18" i="9"/>
  <c r="P15" i="9"/>
  <c r="P48" i="9" s="1"/>
  <c r="P60" i="9" l="1"/>
  <c r="P50" i="9" s="1"/>
  <c r="P74" i="12" l="1"/>
  <c r="P72" i="12"/>
  <c r="P71" i="12"/>
  <c r="P49" i="12"/>
  <c r="P45" i="12"/>
  <c r="P43" i="12"/>
  <c r="P42" i="12"/>
  <c r="P41" i="12"/>
  <c r="P40" i="12"/>
  <c r="P37" i="12"/>
  <c r="P36" i="12"/>
  <c r="Q35" i="12"/>
  <c r="P31" i="12"/>
  <c r="P29" i="12"/>
  <c r="P27" i="12"/>
  <c r="P26" i="12"/>
  <c r="P21" i="12"/>
  <c r="P14" i="12" l="1"/>
  <c r="P82" i="12" s="1"/>
  <c r="P59" i="11"/>
  <c r="P52" i="11"/>
  <c r="P38" i="11" s="1"/>
  <c r="P64" i="11" s="1"/>
  <c r="P33" i="11"/>
  <c r="R31" i="11"/>
  <c r="P26" i="11"/>
  <c r="P40" i="10" l="1"/>
  <c r="P38" i="10" s="1"/>
  <c r="R37" i="10"/>
  <c r="P33" i="10"/>
  <c r="P32" i="10"/>
  <c r="P31" i="10"/>
  <c r="P29" i="10"/>
  <c r="P24" i="10"/>
  <c r="P22" i="10"/>
  <c r="P21" i="10"/>
  <c r="P20" i="10"/>
  <c r="P19" i="10"/>
  <c r="P17" i="10"/>
  <c r="P16" i="10"/>
  <c r="P15" i="10"/>
  <c r="P13" i="10" l="1"/>
  <c r="P44" i="10" s="1"/>
  <c r="P21" i="8" l="1"/>
  <c r="Q20" i="8"/>
  <c r="P20" i="8"/>
  <c r="P17" i="8"/>
  <c r="Q105" i="5" l="1"/>
  <c r="Q98" i="5"/>
  <c r="Q95" i="5"/>
  <c r="P51" i="5"/>
  <c r="P47" i="5"/>
  <c r="P46" i="5"/>
  <c r="P45" i="5"/>
  <c r="P14" i="5" l="1"/>
  <c r="P73" i="5" s="1"/>
</calcChain>
</file>

<file path=xl/sharedStrings.xml><?xml version="1.0" encoding="utf-8"?>
<sst xmlns="http://schemas.openxmlformats.org/spreadsheetml/2006/main" count="1384" uniqueCount="982">
  <si>
    <t>Meta</t>
  </si>
  <si>
    <t>1er Trimestre</t>
  </si>
  <si>
    <t>2do Trimestre</t>
  </si>
  <si>
    <t>3er Trimestre</t>
  </si>
  <si>
    <t>4to Trimestre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</si>
  <si>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</si>
  <si>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</si>
  <si>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</si>
  <si>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</si>
  <si>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</si>
  <si>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</si>
  <si>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</si>
  <si>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</si>
  <si>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</si>
  <si>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</si>
  <si>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</si>
  <si>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</si>
  <si>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Indicadores (Formula)</t>
  </si>
  <si>
    <t>Responsable</t>
  </si>
  <si>
    <t>Ministerio de Trabajo</t>
  </si>
  <si>
    <t>Presupuesto RD$</t>
  </si>
  <si>
    <t>F-100</t>
  </si>
  <si>
    <t xml:space="preserve">Credito Ex. </t>
  </si>
  <si>
    <t>Donaciones</t>
  </si>
  <si>
    <t>2.1.1.1.01 - SUELDOS FIJOS</t>
  </si>
  <si>
    <t>2.1.2.2.05 - COMPENSACION POR SERVICIOS DE SEGURIDAD</t>
  </si>
  <si>
    <t>2.1.3.1.01 - DIETAS EN EL PAIS</t>
  </si>
  <si>
    <t>2.1.5.1.01 - CONTRIBUCIONES AL SEGURO DE SALUD</t>
  </si>
  <si>
    <t>2.1.5.2.01 - CONTRIBUCIONES AL SEGURO DE PENSIONES</t>
  </si>
  <si>
    <t>2.1.5.3.01 - CONTRIBUCIONES AL SEGURO DE RIESGO LABORAL</t>
  </si>
  <si>
    <t>Programa 12</t>
  </si>
  <si>
    <t>5 Protocolos</t>
  </si>
  <si>
    <t>Comunicaciones</t>
  </si>
  <si>
    <t>Inspeccion</t>
  </si>
  <si>
    <t>Inspeccion-TI</t>
  </si>
  <si>
    <t>ACTIVIDAD OOO2: Verificación de las condiciones de trabajo.</t>
  </si>
  <si>
    <t>Total Gastos en Sueldos Fijos.</t>
  </si>
  <si>
    <t>Plan Operativo Anual 2023</t>
  </si>
  <si>
    <t>30 visitas</t>
  </si>
  <si>
    <t>Inspeccion, DGT, Mediacion, trabajo infantil Asistencia</t>
  </si>
  <si>
    <t>Inspeccion, Mediacion, trabajo infanti Asistencia</t>
  </si>
  <si>
    <t>Inspeccion-DCSI y RRHH</t>
  </si>
  <si>
    <t>DISCI</t>
  </si>
  <si>
    <t xml:space="preserve">Dirección de coordinación del Sistema Nacional de Inspección </t>
  </si>
  <si>
    <t>No. de reuniones de unificación de criterios realizadas en año n.</t>
  </si>
  <si>
    <t>No. de reuniones realizadas en año n.</t>
  </si>
  <si>
    <t>4 reuniones</t>
  </si>
  <si>
    <t>R.5 Aumentado el libre ejercicio de los derechos labores en el empleo formal privado.</t>
  </si>
  <si>
    <t xml:space="preserve">No. de servidores capacitados en año n </t>
  </si>
  <si>
    <t xml:space="preserve">No. de personas capacitadas en año n </t>
  </si>
  <si>
    <t xml:space="preserve"> 30 Personas  (2 cursos)</t>
  </si>
  <si>
    <t>30 Personas (3 cursos)</t>
  </si>
  <si>
    <t xml:space="preserve"> 30 Personas (2 cursos) </t>
  </si>
  <si>
    <t xml:space="preserve"> 30 Personas (2 cursos)</t>
  </si>
  <si>
    <t xml:space="preserve"> 30 Personas(2 cursos)</t>
  </si>
  <si>
    <t>60 Inspectores</t>
  </si>
  <si>
    <t>1 Sistema</t>
  </si>
  <si>
    <t>Manuales de Sistema Electrónico de Manejo de casos elaborado en año n</t>
  </si>
  <si>
    <t xml:space="preserve"> 1 Manuales </t>
  </si>
  <si>
    <t>No. de vehículos adquiridos en año n</t>
  </si>
  <si>
    <t>10 campañas</t>
  </si>
  <si>
    <t>No. de actores laborales orientados sobre normas laboral y seguridad social en año n</t>
  </si>
  <si>
    <t xml:space="preserve">Inspeccion </t>
  </si>
  <si>
    <t>No. de trabajadores orientados en año n</t>
  </si>
  <si>
    <t>No. de personas orientadas sobre libertad sindical y negociación en año n</t>
  </si>
  <si>
    <t xml:space="preserve"> 650 personas (5 talleres)</t>
  </si>
  <si>
    <t>No. de jornadas realizadas en año n</t>
  </si>
  <si>
    <t>8 Jornadas</t>
  </si>
  <si>
    <t>No de encuentros realizados en año n</t>
  </si>
  <si>
    <t>4 Encuentros (de 25 personas cada uno)</t>
  </si>
  <si>
    <t>Inspeccion-DC</t>
  </si>
  <si>
    <t>No. de manuales de usuario y administración elaborado en año n</t>
  </si>
  <si>
    <t>4 Manuales</t>
  </si>
  <si>
    <t>DIRECCION DE PLANIFICACION</t>
  </si>
  <si>
    <t>No. de instructuvos de procedimiento de eleborado en año n</t>
  </si>
  <si>
    <t xml:space="preserve"> 3 instructivos</t>
  </si>
  <si>
    <r>
      <rPr>
        <b/>
        <sz val="12"/>
        <color theme="1"/>
        <rFont val="Century Gothic"/>
        <family val="2"/>
      </rPr>
      <t>Área Estratégica</t>
    </r>
    <r>
      <rPr>
        <sz val="12"/>
        <color theme="1"/>
        <rFont val="Century Gothic"/>
        <family val="2"/>
      </rPr>
      <t>: Regulación de las Relaciones Laborales</t>
    </r>
  </si>
  <si>
    <r>
      <t xml:space="preserve">Objetivos Estratégicos: 
No. 6 </t>
    </r>
    <r>
      <rPr>
        <sz val="12"/>
        <color indexed="8"/>
        <rFont val="Century Gothic"/>
        <family val="2"/>
      </rPr>
      <t>Propiciar el ejercicio efectivo de derechos laborales</t>
    </r>
  </si>
  <si>
    <r>
      <t xml:space="preserve">No. 9 </t>
    </r>
    <r>
      <rPr>
        <sz val="12"/>
        <color theme="1"/>
        <rFont val="Century Gothic"/>
        <family val="2"/>
      </rPr>
      <t>Promover un diálogo social efectivo, ético y de calidad entre los actores laborales</t>
    </r>
  </si>
  <si>
    <t xml:space="preserve">No. de visitas de supervisión realizadas en año n. </t>
  </si>
  <si>
    <t>Una Alianza</t>
  </si>
  <si>
    <t>Plan de acción elaborado en año n</t>
  </si>
  <si>
    <t>Un plan</t>
  </si>
  <si>
    <t>}</t>
  </si>
  <si>
    <t>No. de inspecciones realizadas en año n</t>
  </si>
  <si>
    <t>76,450 Inspecciones</t>
  </si>
  <si>
    <t>No. de campañas realizadas en año n</t>
  </si>
  <si>
    <t xml:space="preserve"> 1,000 Trabajadores y empleadores  (20 talleres)</t>
  </si>
  <si>
    <t>2,500 Trabajadores</t>
  </si>
  <si>
    <t>No.  personas capacitadas sobre resgistros laborales en año n</t>
  </si>
  <si>
    <t>1 Reunión</t>
  </si>
  <si>
    <t>1.  Trabajadores y empleadores con servicio de Inspección ofrecido en tiempo oportuno y calidad</t>
  </si>
  <si>
    <t>1.1 Supervisar la Gestión de las RLT</t>
  </si>
  <si>
    <t>No. de actividades ejecutadas en año n</t>
  </si>
  <si>
    <t>30 Actividades</t>
  </si>
  <si>
    <t>No. de reuniones realizadasen año n</t>
  </si>
  <si>
    <t>1.1.1 Realizar visitas periodicas de supervisión a la gestión de la inspección del trabajo.</t>
  </si>
  <si>
    <t xml:space="preserve"> 4 Reuniones(talleres) </t>
  </si>
  <si>
    <t>1.1.2 Coordinar  reuniones trimestrales de seguimiento a la gestión de las RLT</t>
  </si>
  <si>
    <t xml:space="preserve">1.1.3 Reunión Anual de evaluación de la gestión. </t>
  </si>
  <si>
    <t xml:space="preserve">12 vehículos </t>
  </si>
  <si>
    <t>76,000 Inspecciones</t>
  </si>
  <si>
    <t>1.2 Unificar criterio de inspección</t>
  </si>
  <si>
    <t xml:space="preserve">1.3 Adquisición de vehículos </t>
  </si>
  <si>
    <t>1.4 Realizar inspecciones  preventivas de trabajo.</t>
  </si>
  <si>
    <t xml:space="preserve">1.4.1 Verificar el cumplimiento de la legislación laboral en las zonas agrícolas. </t>
  </si>
  <si>
    <t>1.4.2 Detección de trabajadores menores de edad en zonas arroceras.</t>
  </si>
  <si>
    <t>1.4.3 Verificar el cumplimiento de la legislación laboral en las plantaciones de tomates.</t>
  </si>
  <si>
    <t>No. de visitas realizadas en año n</t>
  </si>
  <si>
    <t>1.4.5. Verificar el cumplimiento del Salario Mínimo</t>
  </si>
  <si>
    <t xml:space="preserve">1.5 Realizar alianza estratégica con proyecto RD Formalizate. </t>
  </si>
  <si>
    <t>1.6 Elaborar plan de acción articulado con instituciones públicas y privadas.</t>
  </si>
  <si>
    <t>No. de Protocolos  revisados en año n.</t>
  </si>
  <si>
    <t xml:space="preserve">35 Personas </t>
  </si>
  <si>
    <t>No. de personal capacitados en año n</t>
  </si>
  <si>
    <t xml:space="preserve">No de mediadores capacitados en año n </t>
  </si>
  <si>
    <t>16 Personas</t>
  </si>
  <si>
    <t>No. de mediadores capacitados</t>
  </si>
  <si>
    <t xml:space="preserve">No. de personas capacitadas </t>
  </si>
  <si>
    <t>2.1 Capacitar los servidores en  redacción de informes técnicos.</t>
  </si>
  <si>
    <t>2.2 Capacitar al personal en  accidente de trabajo</t>
  </si>
  <si>
    <t xml:space="preserve">2.3 Capacitar el personal en  Seguridad y Salud </t>
  </si>
  <si>
    <t xml:space="preserve">2.4 Capacitar el personal en Seguridad Social </t>
  </si>
  <si>
    <t>2.5  Capacitar el personal en Ética del Servidor Público</t>
  </si>
  <si>
    <t>2.6 Capacitar a los funcionarios responsables del Sistema.</t>
  </si>
  <si>
    <t>No. de funcionarios capacitados en año n</t>
  </si>
  <si>
    <t>No de inspectores contratados en año n</t>
  </si>
  <si>
    <t>3. Trabajadores y Empleadores con derechos y deberes laborales promovidos.</t>
  </si>
  <si>
    <t xml:space="preserve">3.1 Orientar a trabajadores y empleadores sobre norma laboral y seguridad social </t>
  </si>
  <si>
    <t xml:space="preserve">3.2 Orientar a trabajadores extranjeros  sobre proceso de regularización. </t>
  </si>
  <si>
    <t>3.3 Orientar a trabajadores y empleadores sobre libertad sindical y negociación colectiva en RD</t>
  </si>
  <si>
    <t>3.5 Realizar jornadas de sensibilización  entre los productores agrícola.</t>
  </si>
  <si>
    <t xml:space="preserve">3.6 Realizar encuentros informativos con las organizaciones de trabajadores y empleadores relacionadas con migrantes laborales </t>
  </si>
  <si>
    <t>No. de Establecimientos registrados</t>
  </si>
  <si>
    <t xml:space="preserve">No. de trabajadores registrados en el MT y  TSS en año n. </t>
  </si>
  <si>
    <t>DGT</t>
  </si>
  <si>
    <t xml:space="preserve">No. de trabajadores y empleadores registrados en el MT  en año n. </t>
  </si>
  <si>
    <t>No. de trabajadores y empleadores registrados en TSS en año n</t>
  </si>
  <si>
    <t>No. de Protocolos de comunicación e información elaborado en año n</t>
  </si>
  <si>
    <t>DGT/TI</t>
  </si>
  <si>
    <t>No. de empresas registradas en el SIRLA en año n</t>
  </si>
  <si>
    <t>No. de establecimientos registrados en año n</t>
  </si>
  <si>
    <t xml:space="preserve">No. de servicios de acciones laborales automatizados en año n </t>
  </si>
  <si>
    <t>2 servicios automatizados (Correspondencias y Sindicato)</t>
  </si>
  <si>
    <t>1 Sistema de Registro y Archivo Sindical diseñado en año n</t>
  </si>
  <si>
    <t>No. de  documentos digitalizados e indexados en año n</t>
  </si>
  <si>
    <t>1,000,000 de documentos digitalizados e indexados</t>
  </si>
  <si>
    <t>9 Archivos organizados</t>
  </si>
  <si>
    <t>DGT/ARCHIVO CENTRAL</t>
  </si>
  <si>
    <t>consultor contratado en año n</t>
  </si>
  <si>
    <t xml:space="preserve">1 contrato </t>
  </si>
  <si>
    <t>Diagnóstico realizado en año n</t>
  </si>
  <si>
    <t xml:space="preserve">1 Diagnóstico de 37 RLT. y la SEDE </t>
  </si>
  <si>
    <t>No. de Pilotos de archivo en la RLT y sede realizados en año n</t>
  </si>
  <si>
    <t xml:space="preserve">1 piloto </t>
  </si>
  <si>
    <t>No. de personas entrenadas en los sistemas informáticos en año n</t>
  </si>
  <si>
    <t xml:space="preserve">120 Personas </t>
  </si>
  <si>
    <t>DGT/RRHH</t>
  </si>
  <si>
    <t>90 Personas (3 cursos)</t>
  </si>
  <si>
    <t>No. de técnicos capacitados en año n</t>
  </si>
  <si>
    <t>100 Técnicos</t>
  </si>
  <si>
    <t>No. de personas capacitadas en año n</t>
  </si>
  <si>
    <t xml:space="preserve">No. certificaciones de cumplimiento emitidas </t>
  </si>
  <si>
    <t>No. de empresas certificadas en el marco de trabajo decente en año n.</t>
  </si>
  <si>
    <t>R.6 Incrementada la mano de obra nacional  de acuerdo a la normativa laboral en sectores productivos formales priorizados (construcción y agricultura).</t>
  </si>
  <si>
    <t>No. de trabajadores de los sectores construcción y banano regulados</t>
  </si>
  <si>
    <t>11,763 trabajadores</t>
  </si>
  <si>
    <t>No. de contrato de mano de obra nacional en el sector construcción en año n</t>
  </si>
  <si>
    <t>11,763 Contratos de Trabajo</t>
  </si>
  <si>
    <t>No. de campañas realizadas sobre la nacionalización de mano de obra</t>
  </si>
  <si>
    <t>No. de campañas realzadas en año n</t>
  </si>
  <si>
    <t>No. de contrataciones  realizadas en año n</t>
  </si>
  <si>
    <t>Una mesa creada</t>
  </si>
  <si>
    <t>Programa de incentivos promovido</t>
  </si>
  <si>
    <t>Un programa</t>
  </si>
  <si>
    <t xml:space="preserve">No. de trabajadores nacionales en registrados en año n </t>
  </si>
  <si>
    <t>No. de empresas del sector contrucción y banano que cumplen con el art. 135 del CT en año n</t>
  </si>
  <si>
    <t>No. de actores laborales asistidos gratuítamente en año n</t>
  </si>
  <si>
    <t xml:space="preserve">ASJ </t>
  </si>
  <si>
    <t>No. de  expedientes nuevos gestionados en año n</t>
  </si>
  <si>
    <t xml:space="preserve">2,700 expedientes gestionados  </t>
  </si>
  <si>
    <t>X</t>
  </si>
  <si>
    <t>No. resultados  de expedientes gestionados en año n</t>
  </si>
  <si>
    <t>1,000 casos cerrados satisfactoriamente</t>
  </si>
  <si>
    <t>Un sistema implementado</t>
  </si>
  <si>
    <t>Un sistema en las RLT.</t>
  </si>
  <si>
    <t>No. de visitas realizadas en año n.</t>
  </si>
  <si>
    <t>No. de reuniones para unificar criterio realizadas en año n</t>
  </si>
  <si>
    <t>No. De guias distribuidas en año.</t>
  </si>
  <si>
    <t>Servicio de Mediación y Arbitraje ampliado</t>
  </si>
  <si>
    <t>Mediación Arbitraje</t>
  </si>
  <si>
    <t>Sala de mediación creada en Bávaro  en el año n.</t>
  </si>
  <si>
    <t>1 Sala</t>
  </si>
  <si>
    <t>Sala de mediación creada en Puerto Plata  en el año n.</t>
  </si>
  <si>
    <t>1.2 Solicitar la creación de sala de mediación en Puerto Plata</t>
  </si>
  <si>
    <t xml:space="preserve">1. Servicio de Mediación y Arbitraje ampliado con articulación social </t>
  </si>
  <si>
    <t>60 Solicitudes</t>
  </si>
  <si>
    <t>Resultados Esperados:</t>
  </si>
  <si>
    <t>Productos/Actividades</t>
  </si>
  <si>
    <t>No. de inspectores capacitados en año n</t>
  </si>
  <si>
    <t xml:space="preserve">
No. de inspecciones que cumplen con protocolos en año n</t>
  </si>
  <si>
    <t>1.7. Revisar protocolos de inspección</t>
  </si>
  <si>
    <t>1.10 Implementación  del  nuevo Sistema Electrónico de Manejo de casos (SICI)</t>
  </si>
  <si>
    <t>1.9 Capacitar el personal  en sistemas informáticos (Sirla, semc-file-master-siscone,  siscore, ofic, entre otros)</t>
  </si>
  <si>
    <t>1.10.1Capacitar a los inspectores en el nuevo Sistema de manejo  de Casos de inspección.</t>
  </si>
  <si>
    <t>1.10.2 Socializar el nuevo Sistema de Manejo de Casos de inspección.</t>
  </si>
  <si>
    <t>No. De actividades de socialización realizadas en año n</t>
  </si>
  <si>
    <t>4 Actividades</t>
  </si>
  <si>
    <t>1.11  Contratar  nuevos inspectores de trabajo</t>
  </si>
  <si>
    <t>No de reportes de inspección generados a traves del SICI en año n</t>
  </si>
  <si>
    <t xml:space="preserve">1.10.3. Elaborar manual del  Sistema Electrónico de manejo de casos </t>
  </si>
  <si>
    <t xml:space="preserve">4.  Trabajadores y Empleadores de los sectores construcción y Bananos regulados bajo la normativa laboral. </t>
  </si>
  <si>
    <t>4.1 Verificación del cumplimiento del Art. No.135 del Código de Trabajo, que hace referencia al (80-20).</t>
  </si>
  <si>
    <t>4.2 Verificación del registro de los trabajadores nacionales en los Sistemas Laborales y de acceso a la Seguridad Social (MT, TSS e INFOTEP).</t>
  </si>
  <si>
    <t>2. Personal de  Inspectores capacitados</t>
  </si>
  <si>
    <t>No. de inspecciones preventivas realizadas en año n</t>
  </si>
  <si>
    <t>No. de visitas focalizadas en las zonas agrícolas en año n</t>
  </si>
  <si>
    <t>6,500 Visitas</t>
  </si>
  <si>
    <t>3,121 Visitas</t>
  </si>
  <si>
    <t>3,129 Visitas</t>
  </si>
  <si>
    <t>3,121Visitas</t>
  </si>
  <si>
    <t>1.4.4  Verificar el cumplimiento de la normativa laboral en coordinación con  trabajo infantil en las zonas cañeras.</t>
  </si>
  <si>
    <t>3.129 Visitas</t>
  </si>
  <si>
    <t>Alianzas  con el proyecto formalizate  realizada en año n</t>
  </si>
  <si>
    <t xml:space="preserve">3.4 Capacitar a los actores laborales  sobre derechos y deberes laborales y registros de formularios laborales a técnicos de TSS </t>
  </si>
  <si>
    <t>360 Personas</t>
  </si>
  <si>
    <t>3.7 Participar en programas radiales.</t>
  </si>
  <si>
    <t>No. de participación  en programa radiales  en año n</t>
  </si>
  <si>
    <t xml:space="preserve">24 Participación </t>
  </si>
  <si>
    <t>No. de servicios de DGT automatizado en año n</t>
  </si>
  <si>
    <t>15 Servicios</t>
  </si>
  <si>
    <t>DTI</t>
  </si>
  <si>
    <t>Áreas Estratégica: Regulación de las Relaciones Laborales</t>
  </si>
  <si>
    <t xml:space="preserve">Objetivos Estratégicos:
</t>
  </si>
  <si>
    <t>Dirección General de Trabajo</t>
  </si>
  <si>
    <t>No. 6 -  Propiciar el ejercicio efectivo de derechos laborales.</t>
  </si>
  <si>
    <t>Resultado Esperado</t>
  </si>
  <si>
    <t>Productos /Actividades</t>
  </si>
  <si>
    <t>Indicadores (Fórmula)</t>
  </si>
  <si>
    <t>Metas</t>
  </si>
  <si>
    <t>1er 
Trimestre</t>
  </si>
  <si>
    <t>Presupuesto</t>
  </si>
  <si>
    <t>Crédito Exteno</t>
  </si>
  <si>
    <t>1 Registro y Control de Acciones Laborales</t>
  </si>
  <si>
    <t>1.1 Registro de nuevos Trabajadores y Empleadores en el MT y la TSS Incrementado.</t>
  </si>
  <si>
    <t>1.1.1 Verificar el registro de trabajadores y empleadores  en el MT</t>
  </si>
  <si>
    <t>1.1.2 Verificar el registro de trabajadores y empleadores en  TSS</t>
  </si>
  <si>
    <t>1.2 Elaborar Protocolos de comunicación e información con las instituciones y organismos relacionados con el MT (Mirex, Migración, TSS, Minería, Impuestos Internos, Procuraduría General de la República).</t>
  </si>
  <si>
    <t>1.3 Incrementar el número de empresas y establecimientos registrados en el SIRLA</t>
  </si>
  <si>
    <t xml:space="preserve">1.3.1 Verificar  registro de nuevas empresas. </t>
  </si>
  <si>
    <t xml:space="preserve">1.3.2 Verificar  registro de nuevos establecimientos registrados </t>
  </si>
  <si>
    <t>1.3.3 Automatización de los Servicios laborales en SISCERT</t>
  </si>
  <si>
    <t>1.3.4 Diseñar nuevo Sistema de Registro y Archivo Sindical</t>
  </si>
  <si>
    <t>1.3.5 Digitalización de documentos de archivo acciones laborales (Furgones y DGT)</t>
  </si>
  <si>
    <t>1.4. Organizar Archivo físico DGT y RLT</t>
  </si>
  <si>
    <t>1.4.1 Contratar consultoría organización archivos.</t>
  </si>
  <si>
    <t>1.4.2 Realizar diagnóstico de la situación actual de los archivos SEDE y RLT.</t>
  </si>
  <si>
    <t>1.4.3 Realizar Piloto organización de archivos en RLT. y SEDE</t>
  </si>
  <si>
    <t>1.4.4  Elaboración de manual de los sistemas SIRLA, SISCONE, SISCOR, SISCERT</t>
  </si>
  <si>
    <t xml:space="preserve">1.4.5 Elaboración de Instructivos de procedimiento de registros formularios DGT-2, DGT-5, DGT-11 en SIRLA </t>
  </si>
  <si>
    <t>1.5 Automatización de los servicios laborales bajo ventanilla única institucional</t>
  </si>
  <si>
    <t xml:space="preserve">1.5.1. Módulo de certificaciones laborales implementado </t>
  </si>
  <si>
    <t xml:space="preserve">Un módulo emplementado en año n </t>
  </si>
  <si>
    <t>Un módulo</t>
  </si>
  <si>
    <t>1.6 Instalación Sistema de Registro de Migración Laboral interinstitucional.</t>
  </si>
  <si>
    <t>Sistema de Registro de Migracion Laboral instalado en año n.</t>
  </si>
  <si>
    <t xml:space="preserve">1 Sistema </t>
  </si>
  <si>
    <t>1.6.1 Diseñar  Sistema de Registro de Migracion Laboral.</t>
  </si>
  <si>
    <t>Sistema de Registro de Migración Laboral diseñado en año n.</t>
  </si>
  <si>
    <t xml:space="preserve">1.6.2 Desarrollar  Sistema de Registro de Migracion Laboral. </t>
  </si>
  <si>
    <t>Sistema de Registro de Migración Laboral desarrollado en año n.</t>
  </si>
  <si>
    <t>1.6.3. Interconexión e integración de Sistema de Registro de Migracion Laboral con otras Instituciones.</t>
  </si>
  <si>
    <t>Sistema de Registro de Migracion Laboral  interconectado en año n.</t>
  </si>
  <si>
    <t>1.6.4 Lanzamiento del Sistema de Certificaciones Laborales (SISCERT)</t>
  </si>
  <si>
    <t>No de Sistemas publicado en año n</t>
  </si>
  <si>
    <t>1.7 Desarrollo firma digital.</t>
  </si>
  <si>
    <t>No. de Firmas digitales desarrollada en año n</t>
  </si>
  <si>
    <t xml:space="preserve">Una firma </t>
  </si>
  <si>
    <t>DGT/DTI</t>
  </si>
  <si>
    <t>1.7.1  Actualizar Sistema automatizado de correspondencia (SISCOR Y SISCONE).</t>
  </si>
  <si>
    <t>No. de RLT con sistema de correspondencia automatizado en año n</t>
  </si>
  <si>
    <t xml:space="preserve">32 RLT </t>
  </si>
  <si>
    <t xml:space="preserve">1.7.2 Actualización de la Administración del SIRLA (Comprobación Planilla, reportes, corrección DGT) </t>
  </si>
  <si>
    <t xml:space="preserve">Módulo de Administración SIRLA Actualizado en año n </t>
  </si>
  <si>
    <t>1.7.3 Actualización de Sistema File Master</t>
  </si>
  <si>
    <t>Sistema File Master actualizado en año n</t>
  </si>
  <si>
    <t>Un sistema</t>
  </si>
  <si>
    <t>1.7.4 Actualizar el Sistema de Registro Sindical</t>
  </si>
  <si>
    <t>Sistema de Registro sindical actualizado en año n</t>
  </si>
  <si>
    <t>1.7.4.1 Elaborar manuales y guías</t>
  </si>
  <si>
    <t>No. de manuales y guias elaborados en año n</t>
  </si>
  <si>
    <t>Un manual</t>
  </si>
  <si>
    <t>DGT/DTI/DC</t>
  </si>
  <si>
    <t>1.8 Capacitar el personal de la DGT</t>
  </si>
  <si>
    <t>1.8.1Capacitar el personal en servicio al usuario</t>
  </si>
  <si>
    <t>1.8.2 Capacitar el personal de Migración Laboral</t>
  </si>
  <si>
    <t>1.8.3 Capacitar sobre seguridad social</t>
  </si>
  <si>
    <t xml:space="preserve">40 personas </t>
  </si>
  <si>
    <t>1.8.4  Entrenar al  personal de la DGT en los sistemas informáticos (SIRLA,SEMC, FILEMASTER, SISCONE, SISTEMA DE CORRESPONDENCIA)</t>
  </si>
  <si>
    <t>1.8.5. Capacitar el personal de DGT y RLT seleccionadas en organización de Archivos</t>
  </si>
  <si>
    <t xml:space="preserve">1.9 Adquirir Mobiliarios y equipos de oficinas </t>
  </si>
  <si>
    <t>No de mobliarios y equipos adquiridos en año n</t>
  </si>
  <si>
    <t>1.9.2 Adquirir mobiliarios, equipos y herramientas para archivar.</t>
  </si>
  <si>
    <t>No. de mobiliarios y equipos de archivo adquiridos  en año n</t>
  </si>
  <si>
    <t>30 anaqueles; 20,000 cajas; 10,000 folders; 100 rollos de hilo; 100 cajas de mascarillas; 100 cajas de guantes; 150 cintas adhesivas</t>
  </si>
  <si>
    <t>DAF</t>
  </si>
  <si>
    <t>No. de mobiliarios adquiridos en año n</t>
  </si>
  <si>
    <t>5 mobiliarios adquiridos (escritorios, sillones ejecutivos, archivos)</t>
  </si>
  <si>
    <t>No. de equipos informáticos adquiridos en año n</t>
  </si>
  <si>
    <t>15 equipos informáticos adquiridos (computadoras, impresoras, escaners)</t>
  </si>
  <si>
    <t>No. de vehículos adquiridos</t>
  </si>
  <si>
    <t>Un vehículos</t>
  </si>
  <si>
    <t>2 Certificación de Cumplimiento de la normativa laboral en sectores productivos  en el marco de trabajo decente implementado.</t>
  </si>
  <si>
    <t>2.1 Diseñar certificación de Trabajo Decente (Sello de Calidad)</t>
  </si>
  <si>
    <t>No. de certificaciones diseñadas en año n</t>
  </si>
  <si>
    <t>01 certificación diseñada</t>
  </si>
  <si>
    <t>2.2 Desarrollar certificación de Trabajo Decente (Sello de Calidad)</t>
  </si>
  <si>
    <t>No. de certificaciones desarrolladas en año n</t>
  </si>
  <si>
    <t>01 certificación desarrollada</t>
  </si>
  <si>
    <t>2.3. Certificar empresas por cumplimiento de normativa laboral en el marco del trabajo decente</t>
  </si>
  <si>
    <t>3. Nacionalización de mano de obra nacional en los  Sectores Construcción y Bananero divulgada.</t>
  </si>
  <si>
    <t>3.1 Realizar Campaña de divulgación de la nacionalización de la mano de obra del sector  construcción y banano.</t>
  </si>
  <si>
    <t>3.2 Realizar campañas de promoción de programas de formación especializadas en el sector Construcción y banano.</t>
  </si>
  <si>
    <t>3.3 Implementar campaña de orientación e información del SDSS a los trabajadores nacionales y extranjeros regularizados.</t>
  </si>
  <si>
    <t>3.4 Formalización de contratos de trabajo de mano de obra nacional en el sector de la construcción.</t>
  </si>
  <si>
    <t>4. Contratación de Obras del Estado y Gobiernos Locales condicionadas al cumplimiento del artículo 135 del Código de Trabajo promovida.</t>
  </si>
  <si>
    <t>4.1 Crear mesa sectorial de la construcción y banano (Sindicatos, INFOTEP, CODIA,
Ministerio de Obras Públicas, Ministerio de la presidencia entre otros).</t>
  </si>
  <si>
    <t>Mesa sectorial de la construcción y Banano creada</t>
  </si>
  <si>
    <t>No. de contrataciones de cumplimiento con el art. 135  realizadas</t>
  </si>
  <si>
    <t>4.3 Firma de convenios de colaboración Interinstitucional (Ministerio de obras públicas, Ministerio de la presidencia, CODIA entre otros sectores involucrados).</t>
  </si>
  <si>
    <t>No. de convenios interinstitucionales firmados</t>
  </si>
  <si>
    <t xml:space="preserve">5. Programas de incentivos  en apoyo a la Tecnificación en los sectores construccion y banano promovidos condicionados al cumplimiento del art. 135 del Código de Trabajo. </t>
  </si>
  <si>
    <t>1.7.1 Crear mecanismos de incentivos a las empresas de la construcción que cumplan con la Nacionalización del Trabajo.</t>
  </si>
  <si>
    <t>No. de empresas de la construcción con incentivos otorgados</t>
  </si>
  <si>
    <t xml:space="preserve">1.7.2 Implementar programa de incentivos “Nacionalízate”.
</t>
  </si>
  <si>
    <t>Programa de incentivos Nacionalízate implementados</t>
  </si>
  <si>
    <t>1.7.3 Aplicación de tarifas arancelarias preferenciales a equipos y maquinarias de construcción de última generación</t>
  </si>
  <si>
    <t>No. de empresas del sector contrucción y banano con tarifas arancelaria preferenciales</t>
  </si>
  <si>
    <t>total Gastos Corrientes</t>
  </si>
  <si>
    <t>Total Gastos Corrientes.</t>
  </si>
  <si>
    <t>Gastos corrientes</t>
  </si>
  <si>
    <t>TOTAL PROGRAMA 12.-REGULACION DE LAS RELACIONES LABORALES,  TOTAL GASTOS EN SUELDOS FIJOS,PERSONAL CONTRATADO Y GASTOS CORRIENTES.</t>
  </si>
  <si>
    <t>Departamento de Asistencia Judicial 2023</t>
  </si>
  <si>
    <t>Areas Estrategica: Regulación de las Relaciones Laborales</t>
  </si>
  <si>
    <t>No.6 Propiciar el ejecicio efectivo de derechos laborales</t>
  </si>
  <si>
    <t>No.9 Promover el diálogo social, efectivo, ético y de calidad entre los actores laborales</t>
  </si>
  <si>
    <t>Responsible</t>
  </si>
  <si>
    <t>R.6. Aumentada la resolución de los conflictos laborales</t>
  </si>
  <si>
    <t>1.1  Trabajadores y Empleadores con acceso al servicio de  Asistencia Judicial Gratuita</t>
  </si>
  <si>
    <t>12000 Actores laborales</t>
  </si>
  <si>
    <t>1.1.1 Gestionar nuevos expedientes ante los juzgados de trabajo.</t>
  </si>
  <si>
    <t xml:space="preserve">1.1.2 Gestionar  resultados de expedientes ante los Juzgados de Trabajo. </t>
  </si>
  <si>
    <t xml:space="preserve">1.1.3 Implementar el nuevo sistema de manejo de caso para asistencia  judicial </t>
  </si>
  <si>
    <t>1.1.4  Realizar visistas a las RLT.</t>
  </si>
  <si>
    <t xml:space="preserve">30- Visistas </t>
  </si>
  <si>
    <t>1.1.5 Realizar reuniones de unificación de criterios</t>
  </si>
  <si>
    <t>2  - Reuniones</t>
  </si>
  <si>
    <t>1.1.6 Distribuir  las  Guías de  Asistencia Judicial</t>
  </si>
  <si>
    <t>4,000 ejemplares</t>
  </si>
  <si>
    <t>No. de personas capacitadas en año n.</t>
  </si>
  <si>
    <t xml:space="preserve">100 personas capacitadas </t>
  </si>
  <si>
    <t>No. de Personal solicitado en año n</t>
  </si>
  <si>
    <t>12 Paralegales para cubrir las 40 RLT que no tienen. 20 abogados (32)</t>
  </si>
  <si>
    <t>No. alguaciles contratados  en año n</t>
  </si>
  <si>
    <t>18 Alguaciles contratados</t>
  </si>
  <si>
    <t>No. de mobiliarios y equipos adquiridos en año n</t>
  </si>
  <si>
    <t>No. de equipos informáticos adquiridos</t>
  </si>
  <si>
    <t xml:space="preserve">Quince (10) computadoras,  1 Scaners, 1 Datashow,  2 impresoras multifuncional, 1 laptop. </t>
  </si>
  <si>
    <t>No. de mobiliarios adquiridos</t>
  </si>
  <si>
    <t xml:space="preserve">1 - sillones ejecutivos, 4- archivos  de 4 gavetas, </t>
  </si>
  <si>
    <t xml:space="preserve">Un (1) vehículo (camioneta)  </t>
  </si>
  <si>
    <t xml:space="preserve"> Productos /Actividades</t>
  </si>
  <si>
    <t>1.1.7.Capacitar al personal de asistencia judicial.</t>
  </si>
  <si>
    <t>1.1.7.1 Capacitar  a los abogados  del Asistencia Judicial  en procedimiento y   litigacion laboral.</t>
  </si>
  <si>
    <t>1.1.8 Solicitar nombramiento de nuevo personal</t>
  </si>
  <si>
    <t>1.1.8.1 Contratar de Alguaciles</t>
  </si>
  <si>
    <t>1.1.9 Solicitar la compra de mobiliarios y equipos informaticos.</t>
  </si>
  <si>
    <t>1.1.9.1 Solicitar la compra de equipos informáticos</t>
  </si>
  <si>
    <t>1.1.9.2  Solicitar la compra  de mobiliario de oficina</t>
  </si>
  <si>
    <t>1.1.9.3 Solicitar la compra un  vehículo</t>
  </si>
  <si>
    <t>Viceministerio  de Mediación y Arbitraje</t>
  </si>
  <si>
    <t>Dirección de Mediación y Arbitraje</t>
  </si>
  <si>
    <t>No. 6 Propiciar el ejercicio efectivo de los derechos laborales</t>
  </si>
  <si>
    <t>No.10 Promover un Diálogo Social efectivo, ético y de calidad entre los actores laborales.</t>
  </si>
  <si>
    <t>Mediaciones fortalecidas</t>
  </si>
  <si>
    <t>Un programa de capacitación elaborado en año n</t>
  </si>
  <si>
    <t>1 programa de capacitación</t>
  </si>
  <si>
    <t>Manual de capacitación elaborado en año n</t>
  </si>
  <si>
    <t>1 Manual</t>
  </si>
  <si>
    <t>No. de  encuentros tripartitos sobre RAC realizados en año n</t>
  </si>
  <si>
    <t>4 Encuentros</t>
  </si>
  <si>
    <t xml:space="preserve">100 personas </t>
  </si>
  <si>
    <t>90 personas</t>
  </si>
  <si>
    <t>100 personas</t>
  </si>
  <si>
    <t xml:space="preserve">60 personas </t>
  </si>
  <si>
    <t>No. Sesiones de mediación realizadas en el año n.</t>
  </si>
  <si>
    <t xml:space="preserve">200 sesiones </t>
  </si>
  <si>
    <t>No. de personas contratadas en mediación en año n</t>
  </si>
  <si>
    <t>1 Persona</t>
  </si>
  <si>
    <t>No. de capacitaciones realizadas en año n</t>
  </si>
  <si>
    <t>No. de  Capacitaciones en año n</t>
  </si>
  <si>
    <t>No. de capacitaciones en año n</t>
  </si>
  <si>
    <t>2.1.3 Adquirir  mobiliarios de oficinas</t>
  </si>
  <si>
    <t>2.1.4 Adquirir equipos informáticos</t>
  </si>
  <si>
    <t>2.1.5 Sistema de manejo de casos de Mediación y Arbitraje implementado.</t>
  </si>
  <si>
    <t>Sistema de manejo de caso implementados en año n</t>
  </si>
  <si>
    <t>Un Sistema</t>
  </si>
  <si>
    <t>2.1.5.1. Diseñar el sistema de Manejo de caso de Mediación  y Arbitraje</t>
  </si>
  <si>
    <t>Sistema de manejo de caso diseñado en año n</t>
  </si>
  <si>
    <t>2.1.5.2 Desarrollar interfases con sistema de información institucional</t>
  </si>
  <si>
    <t>Interfases desarrolladas en año n</t>
  </si>
  <si>
    <t>Interfases desarrollada</t>
  </si>
  <si>
    <t>2.1.5.3 Socializar el sistema de manejo de casos con los actores laborales.</t>
  </si>
  <si>
    <t>Un sistema socializado</t>
  </si>
  <si>
    <t>2.1.6 Creación de la Escuela de mediadores en la sede Central</t>
  </si>
  <si>
    <t>Una Escuela</t>
  </si>
  <si>
    <t xml:space="preserve">ACTIVIDADA OOO1:Mediación y arbitraje laboral </t>
  </si>
  <si>
    <t>1.1 Solicitar la creación de sala de mediación en Bávaro.</t>
  </si>
  <si>
    <t>2. Trabajadores y empleadores con mediación laboral como instancia del diálogo social fortalecida.</t>
  </si>
  <si>
    <t>2.1 Sindicatos de trabajadores y empleadores disponen de programas de capacitación en RAC.</t>
  </si>
  <si>
    <t>2.1.1 Elaboración de manual de capacitación.</t>
  </si>
  <si>
    <t>2.1.2 Realizar encuentros tripartitos sobre la RAC en materia laboral.</t>
  </si>
  <si>
    <t>2.1.3 Capacitar sobre el rol de los sindicatos y la negociación colectiva.</t>
  </si>
  <si>
    <t>2.1.4 Capacitar empleadores y trabajadores en temas de arbitraje</t>
  </si>
  <si>
    <t>2.1.5 Capacitar sobre la importancia de la mediación en conflictos laborales.</t>
  </si>
  <si>
    <t xml:space="preserve">2.1.6 Capacitar en sistema informático de mediación para las solicitudes del servicio via electrónica  </t>
  </si>
  <si>
    <t xml:space="preserve">3.  Sindicatos y Organizaciones de empleadores con prevención  de conflictos económicos y jurídicos que afectan los intereses común. </t>
  </si>
  <si>
    <t>3.2 Capacitar al personal de mediación y arbitraje</t>
  </si>
  <si>
    <t xml:space="preserve">3.2.1 Capacitar  el personal en Resolución Alterna de Conflictos </t>
  </si>
  <si>
    <t>3.2.3 Capacitar el personal en el Software de Mediación (Burocracia cero)</t>
  </si>
  <si>
    <t>3.2.4 Capacitar el personal sobre Manual de Procedimientos Dirección Mediación</t>
  </si>
  <si>
    <t>3.2.5 Capacitar  a los mediadores en arbitraje</t>
  </si>
  <si>
    <t>3.3 Acuerdos  de capacitación interinstitucional para el personal de mediación.</t>
  </si>
  <si>
    <t>3.3.1 Solicitar colaboración con el Depto. De Desarrollo al personal del Ministerio de Trabajo para talleres de capacitación</t>
  </si>
  <si>
    <t>3.3.2 Solicitar colaboración con Instituciones Gubernametales relacionadas (MAP,  INAP,  INFOTEP) para talleres de capacitación</t>
  </si>
  <si>
    <t>3.4 Solicitar colaboración con la Organización Internacional de Trabajo para talleres de capacitación</t>
  </si>
  <si>
    <t>3.5 Solicitar personal en mediación y arbitraje</t>
  </si>
  <si>
    <t>3.2.2 Capacitar el personal sobre sindicatos y negociaciones colectivas en RD</t>
  </si>
  <si>
    <t>3.1 Registrar la solicitudes de las mediaciones</t>
  </si>
  <si>
    <t>3.2 Convocar oportunamente las partes en conflicto</t>
  </si>
  <si>
    <t>3.2. Celebrar sesiones de mediación.</t>
  </si>
  <si>
    <t>No. de solicitudes de mediación registradas en año n</t>
  </si>
  <si>
    <t xml:space="preserve">No, de convocatorias ejecutadas en año n  </t>
  </si>
  <si>
    <t>150 Convocatorias</t>
  </si>
  <si>
    <t>No. de mediaciones concluídas en año n</t>
  </si>
  <si>
    <t>Comité Nacional de Salarios</t>
  </si>
  <si>
    <t>No. 9 - Promover el Diálogo Social efectivo,éticol y de calidad entre los actores laborales</t>
  </si>
  <si>
    <t>1. Trabajadores y Empleadores disponen de Comité Nacional de Salarios fortalecido.</t>
  </si>
  <si>
    <t>Comité Nacional de Salarios fortalecido</t>
  </si>
  <si>
    <t xml:space="preserve">1.1 Capacitación del  Personal </t>
  </si>
  <si>
    <t>6 personas capacitadas</t>
  </si>
  <si>
    <t>CNS-RH</t>
  </si>
  <si>
    <t xml:space="preserve">1.1.1 Capacitar al personal del CNS en materia de Resolución de Conflictos.  </t>
  </si>
  <si>
    <t>2 personas capacitadas</t>
  </si>
  <si>
    <t>1.1.2 Capacitar el personal en Microsoft Excel.</t>
  </si>
  <si>
    <t>2 personas Capacitadas</t>
  </si>
  <si>
    <t>CNS- RH</t>
  </si>
  <si>
    <t>1.1.3 Capacitar el Personal en Seguridad Social.</t>
  </si>
  <si>
    <t>No. de equipos y mobiliarios adquiridos en año n</t>
  </si>
  <si>
    <t xml:space="preserve">18 Equipos </t>
  </si>
  <si>
    <t>CNS-DAF</t>
  </si>
  <si>
    <t>1.2.1 Adquirir equipos informáticos para la oficina.</t>
  </si>
  <si>
    <t>No. Equipos informáticos adquiridos en año n</t>
  </si>
  <si>
    <t>1 Proyector y 1 Laptop, software, 1 grabadora.</t>
  </si>
  <si>
    <t>1.2.2 Adquirir  mobiliarios de oficina</t>
  </si>
  <si>
    <t>No. de Mobiliarios de oficina adquiridos en año n</t>
  </si>
  <si>
    <t>3 Archivos de madera,  3 Sillas Secretariales, 4 sillas de visita, 2 sillas ejecutiva.</t>
  </si>
  <si>
    <t>1.2.3 Solicitar la compra de Televisor</t>
  </si>
  <si>
    <t>No. de TV adquirido en año n</t>
  </si>
  <si>
    <t>1 Televisión</t>
  </si>
  <si>
    <t>1.2.4 Solicitar la compra de una motocicleta.</t>
  </si>
  <si>
    <t>No. de motocicleta adquirida en año n</t>
  </si>
  <si>
    <t>1 Motocicleta adquirida</t>
  </si>
  <si>
    <t>1.2.5 Solicitar compra de vehículo</t>
  </si>
  <si>
    <t>No. de vehículos  solicitados en año n</t>
  </si>
  <si>
    <t>1 vehículo</t>
  </si>
  <si>
    <t>1.3 Realizar Estudio Económico sobre  el comportamiento  del salarios minimos en  Rep. Dom.</t>
  </si>
  <si>
    <t>No. de estudios realizados en año n</t>
  </si>
  <si>
    <t xml:space="preserve"> Un (1) estudio sobre variables económicas y salario mínimo en Rep. Dom.</t>
  </si>
  <si>
    <t>CNS-Economista</t>
  </si>
  <si>
    <t xml:space="preserve">1.3.1 Solicitar la contratación de Recursos Humanos especializados. </t>
  </si>
  <si>
    <t>No. de personas contratadas en año n</t>
  </si>
  <si>
    <t>2 Personas ( Economista  y  Abogado )</t>
  </si>
  <si>
    <t>RH- DAF</t>
  </si>
  <si>
    <t>1.3.2 Analizar informes sobre el comportamiento del Indice de Precios al Consumidor (IPC).</t>
  </si>
  <si>
    <t xml:space="preserve">No. de informes analizados sobre el comportamiento del  inidce de precios al consumidor </t>
  </si>
  <si>
    <t>4 Informes analizados   sobre el IPC</t>
  </si>
  <si>
    <t xml:space="preserve">1.3.3 Analizar informes sobre la canasta familiar. </t>
  </si>
  <si>
    <t xml:space="preserve">No. de informes analizados sobre la canasta familiar </t>
  </si>
  <si>
    <t>4 Informes analizados</t>
  </si>
  <si>
    <t xml:space="preserve">1.4 Solicitar Reajuste de salario para el personal del CNS </t>
  </si>
  <si>
    <t>Salarios del personal del CNS readecuado</t>
  </si>
  <si>
    <t xml:space="preserve">7 Personas beneficiadas </t>
  </si>
  <si>
    <t>CNS-RH-DAF</t>
  </si>
  <si>
    <t>1.4.1 Solicitar aumento  de salario para el personal del CNS</t>
  </si>
  <si>
    <t>No. de personas con  aumento de salarios en año</t>
  </si>
  <si>
    <t>7 Personas con salarios aumentados</t>
  </si>
  <si>
    <t>1.5 Solicitar readecuación de  dietas por rama de actividades económica   del Comité Nacional de Salarios</t>
  </si>
  <si>
    <t xml:space="preserve">No. Personas con aumento de dietas por rama de actividades en año n </t>
  </si>
  <si>
    <t xml:space="preserve">6 Personas </t>
  </si>
  <si>
    <t>1.5.1Aumentar dietas a miembro permanente del CNS</t>
  </si>
  <si>
    <t>No. de miembros permantes beneficados con readecuación de dieta en año n</t>
  </si>
  <si>
    <t>1 Miembro permanente</t>
  </si>
  <si>
    <t>1.5.2 Aumentar dietas al sector sindical</t>
  </si>
  <si>
    <t>No. de representantes de los trabajadores beneficados con readecuación de dieta en año n</t>
  </si>
  <si>
    <t>5 Representates sector sindical</t>
  </si>
  <si>
    <t>2 Trabajadores disponen de Salarios Minimos Nacional actualizados por rama de actividad económica.</t>
  </si>
  <si>
    <t>No. de tarifas de salarios minimos actualizadas</t>
  </si>
  <si>
    <t>4 Tarifas actualzadas</t>
  </si>
  <si>
    <t>CNS</t>
  </si>
  <si>
    <t>2.1 Convocar a los actores laborales</t>
  </si>
  <si>
    <t>No. de Convocatorias realizadas en año n</t>
  </si>
  <si>
    <t xml:space="preserve">12 convocatorias </t>
  </si>
  <si>
    <t xml:space="preserve">2.2 Realizar sesiones tripartitas con los actores laborales  y miembros permanentes del CNS </t>
  </si>
  <si>
    <t>No. de sesiones realizadas en año n</t>
  </si>
  <si>
    <t xml:space="preserve">20 Sesiones </t>
  </si>
  <si>
    <t>CNS-RH- DAF</t>
  </si>
  <si>
    <t>2.3 Revisar las Tarifas de Salario Mínimo.</t>
  </si>
  <si>
    <t xml:space="preserve">No. de tarifas revisadas en año </t>
  </si>
  <si>
    <t>4  tarifas revisadas</t>
  </si>
  <si>
    <t>2.4  Solicitar Impresión Folleto "Conozca el Comité Nacional de Salarios (CNS)"</t>
  </si>
  <si>
    <t>No. de Folletos impresos en año n</t>
  </si>
  <si>
    <t xml:space="preserve">1500 ejemplares de impresos </t>
  </si>
  <si>
    <t>C.N.S.-RR.PP.</t>
  </si>
  <si>
    <t>3.  Divulgar oportunamente las resoluciones de salarios del CNS</t>
  </si>
  <si>
    <t>No. de Resoluciones de salario publicadas a tiempo oportuno</t>
  </si>
  <si>
    <t>4 publicaciones de resoluciones de Salarios Mínimos</t>
  </si>
  <si>
    <t>CNS- RR.PP.- DAF</t>
  </si>
  <si>
    <t xml:space="preserve">3.1Publicar las Resoluciones de Salarios Mínimos en periódico de circulación nacional                          </t>
  </si>
  <si>
    <t>No. de  Resoluciones de Salarios Minimos publicadas a tiempo en año n</t>
  </si>
  <si>
    <t>Cuatro (4) publicaciones de Resoluciones de Salarios Mínimos</t>
  </si>
  <si>
    <t>CNS-OMLAD</t>
  </si>
  <si>
    <t xml:space="preserve">3.2 Publicar las Resoluciones de Salario Mínimo en el portal digital de la OMLAD                          </t>
  </si>
  <si>
    <t>No. de  Resoluciones de Salarios Minimos publicadas en año n</t>
  </si>
  <si>
    <t xml:space="preserve">3.3 Solicitar diseño e impresión brochures sobre información de Salario Mínimo del sector privado no sectorizado                          </t>
  </si>
  <si>
    <t>No. de brochures impresos en año n</t>
  </si>
  <si>
    <t>500 Brochures impresos</t>
  </si>
  <si>
    <t xml:space="preserve"> </t>
  </si>
  <si>
    <t>CNS-RR.PP.-OIT</t>
  </si>
  <si>
    <t xml:space="preserve">3.4 Solicitar diseño e impresión de brochures sobre salarios mínimos del sector agrícola                          </t>
  </si>
  <si>
    <t>500 brochures impresos</t>
  </si>
  <si>
    <t xml:space="preserve">3.5 Solicitar diseño y colocación de mini-vallas publicitarias sobre la efectiva aplicación del salario mínimo del sector agrícola                         </t>
  </si>
  <si>
    <t>No. de mini-vallas diseñadas y colocadas en año n</t>
  </si>
  <si>
    <t>Seis (6) mini-vallas diseñadas y colocadas por 2 meses</t>
  </si>
  <si>
    <t>ACTIVIDAD OOO1: Tarifas de Salarios Minimos Revisadas y Actualizadas.</t>
  </si>
  <si>
    <t>Dirección de Trabajo Infantil</t>
  </si>
  <si>
    <t>Areas Estratégica: Regulación de las Relaciones Laborales</t>
  </si>
  <si>
    <t>Objetivo Estratégico No.7: Prevención y erradicación sostenida del trabajo infantil y sus peores formas</t>
  </si>
  <si>
    <t>R.8 Reducida la proporción de niños, niñas y adolescentes entre 5 y 17 años que realizan trabajo infantil en el régimen asalariado dependiente.</t>
  </si>
  <si>
    <t>Credito Extenos</t>
  </si>
  <si>
    <t>1.  Certificación Libre de Trabajo Infantil en sectores productivos implementado.</t>
  </si>
  <si>
    <t xml:space="preserve">No. de empresas certificadas libres de TI en año n </t>
  </si>
  <si>
    <t xml:space="preserve">3 Certificaciones </t>
  </si>
  <si>
    <t>1.1Realizar evaluaciones de las empresas sobre el trabajo infantil</t>
  </si>
  <si>
    <t>No. de evaluaciones realizadas sobre TI en año n</t>
  </si>
  <si>
    <t>3 Evaluaciones</t>
  </si>
  <si>
    <t>x</t>
  </si>
  <si>
    <t>DPETI</t>
  </si>
  <si>
    <t>1.2 Firmar documento de compromiso con las empresas interesadas en certificarse</t>
  </si>
  <si>
    <t>No. documentos de compromiso de las empresas firmados en año n</t>
  </si>
  <si>
    <t xml:space="preserve">3 Documentos </t>
  </si>
  <si>
    <t xml:space="preserve">1.3 Sensibilizar a las empresas sobre  la incorporación  de los derechos fundamentales de niños, niñas y adolescentes en el proceso de inducción  de los trabajadores. </t>
  </si>
  <si>
    <t>No. de empresas sensiblizadas en derechos fundamentales  de NNA en año n</t>
  </si>
  <si>
    <t>3 Empresas</t>
  </si>
  <si>
    <t>1.4 Capacitar a las empresas que participan en  el procesos de certificación sobre  prevención y erradicación de trabajo infantil  y sus peores formas.</t>
  </si>
  <si>
    <t>No. de empresas capacitadas en el proceso de certificación en año n</t>
  </si>
  <si>
    <t>2 . Estrategia de sensibilización permanente sobre los riesgos del trabajo infantil adoptada</t>
  </si>
  <si>
    <t xml:space="preserve">No. De actividades de sensibilización realizadas en año n  </t>
  </si>
  <si>
    <t>2.1 Sensibilizar   a agrupaciones comunitarias.</t>
  </si>
  <si>
    <t>No. de agrupaciones sensibilizadas en año n</t>
  </si>
  <si>
    <t xml:space="preserve">2 Agrupaciones </t>
  </si>
  <si>
    <t xml:space="preserve">2.2 Sensibilizar agrupaciones de empleadores y trabajadores del sector formal privado. </t>
  </si>
  <si>
    <t xml:space="preserve">No. de agrupaciones de empleadores y trabajadores  sensibilizados en año n. </t>
  </si>
  <si>
    <t xml:space="preserve">12 Agrupaciones </t>
  </si>
  <si>
    <t>2.3 Sensibilizar personal del Ministerio de Trabajo Sobre Trabajo Infantil.</t>
  </si>
  <si>
    <t>No. de empleados del MT sensibilizados en año n</t>
  </si>
  <si>
    <t>40 Empleados</t>
  </si>
  <si>
    <t>2.4 Sensibilizar a  integrantes de centros educativos sobre Trabajo Infantil</t>
  </si>
  <si>
    <t>No. de Centros educativos sensibilizadas en año n</t>
  </si>
  <si>
    <t xml:space="preserve">12 Centros </t>
  </si>
  <si>
    <t>DITI/Despacho/DAF/DRH/DPD</t>
  </si>
  <si>
    <t xml:space="preserve">2.5 Sensibilizar agrupaciones religiosas </t>
  </si>
  <si>
    <t>No. de agrupaciones religiosas sensibilizadas en año n</t>
  </si>
  <si>
    <t xml:space="preserve">6 Agrupaciones </t>
  </si>
  <si>
    <t xml:space="preserve">2.6 Sensibilizar agrupaciones del sector agrícola. </t>
  </si>
  <si>
    <t>No.de Agrupaciones sector agrícola sensibilizadas en año n</t>
  </si>
  <si>
    <t>3 Agrupaciones</t>
  </si>
  <si>
    <t>2.7 Sensibilizar agrupaciones sociales del sector turismo</t>
  </si>
  <si>
    <t>No. Agrupaciones del sector turísmo sensibilizadas en año n</t>
  </si>
  <si>
    <t xml:space="preserve">2.8 Sensibilizar en las reuniones a los  actores del sistema </t>
  </si>
  <si>
    <t>No. de actores sensibilizados en año n</t>
  </si>
  <si>
    <t xml:space="preserve"> 120 actores (6 Reuniones)</t>
  </si>
  <si>
    <t>2.9 Formar multiplicadores sobre Trabajo Infantil y sus Peores Formas.</t>
  </si>
  <si>
    <t>No de multiplicadores formados en año n</t>
  </si>
  <si>
    <t>30 Personas</t>
  </si>
  <si>
    <t>3.  Retirada de niños, niñas y adolescentes del Trabajo Infantil.</t>
  </si>
  <si>
    <t>No. de NNA retirados del TI en año n</t>
  </si>
  <si>
    <t xml:space="preserve">200 NNA </t>
  </si>
  <si>
    <t>DEPETI/DGE/DAF/Inspecion/RLTS/CDN/CDLS</t>
  </si>
  <si>
    <t>3.1 Realizar intervenciones de detección y retiro de NNA</t>
  </si>
  <si>
    <t>No. de intervenciones  realizadas en el año n</t>
  </si>
  <si>
    <t>30 Intervanciones</t>
  </si>
  <si>
    <t xml:space="preserve">3.1.1 Realizar intervenciones focalizadas en zonas urbanas. </t>
  </si>
  <si>
    <t>No. de Intervenciones realizadas en el año n</t>
  </si>
  <si>
    <t>15 Intervanciones</t>
  </si>
  <si>
    <t>3.1.2  Realizar intervenciones focalizadas en zonas rural.</t>
  </si>
  <si>
    <t>No. de Intervenciones realizadas en año n</t>
  </si>
  <si>
    <t xml:space="preserve">3.1.3 Dar seguimiento a denuncias y retiros de NNA en Trabajo Infantil. </t>
  </si>
  <si>
    <t>No. de informes de seguimiento a NNA retirados TI en año n</t>
  </si>
  <si>
    <t>12 Informes</t>
  </si>
  <si>
    <t>3.1.4 Realizar intervenciones conjuntas con otras instituciones del sistema</t>
  </si>
  <si>
    <t>No. de intervenciones realizadas en año n</t>
  </si>
  <si>
    <t>4 Operativos</t>
  </si>
  <si>
    <t xml:space="preserve">3.2 Coordinar el seguimiento a NNA retirados del Trabajo Infantil. </t>
  </si>
  <si>
    <t>No. de informes de seguimiento de NNA realizados en año n</t>
  </si>
  <si>
    <t>200 Informes</t>
  </si>
  <si>
    <t>3.2.1 Realizar encuentros de seguimiento con NNA en edades entre 5 a 17  en años n.</t>
  </si>
  <si>
    <t xml:space="preserve">No. de encuetros  de seguimientos realizados  en año n </t>
  </si>
  <si>
    <t>40 Encuentros</t>
  </si>
  <si>
    <t>DEPETI/Despacho/DGT/RLT/CDN/CDLS</t>
  </si>
  <si>
    <t xml:space="preserve">3.2.2 Realizar Campamento con motivo de la conmemoracion del dia mundial contral el Trabajo Infantil(12 junio) </t>
  </si>
  <si>
    <t xml:space="preserve">No de jornadas realizadas en año n. </t>
  </si>
  <si>
    <t xml:space="preserve">Una jornadas </t>
  </si>
  <si>
    <t xml:space="preserve">3.2.3 Sensibilizar personal sobre el abordaje en la intervenciones de los NNA en situación de vulnerabilidad desde la mesa de Seguimiento. </t>
  </si>
  <si>
    <t>No. de Empleados sensibilizados en año n</t>
  </si>
  <si>
    <t>300 Empleados</t>
  </si>
  <si>
    <t xml:space="preserve">3.2.4 Reuniones de seguimiento con Actores del Sistema </t>
  </si>
  <si>
    <t>No. de reuniones de seguimento realizadas en año n</t>
  </si>
  <si>
    <t xml:space="preserve">40 Reuniones </t>
  </si>
  <si>
    <t xml:space="preserve">3.2.5  Seguimiento a casos detectados de NNA y  familia en situación de vulnerabilidad </t>
  </si>
  <si>
    <t>No. casos detectados de NNA y familia en año n</t>
  </si>
  <si>
    <t>100 Casos</t>
  </si>
  <si>
    <t xml:space="preserve"> 4.  Trabajadores y empleadores en el regimen asalariado dependiente con prevención y erradicación sostenida de Trabajo Infantil.</t>
  </si>
  <si>
    <t>No. de encuentros realizados en año n</t>
  </si>
  <si>
    <t>4.1 Realizar sesiones de trabajo con el Comité Directivo Nacional (CDN)</t>
  </si>
  <si>
    <t>6 Sesiones</t>
  </si>
  <si>
    <t>4.2 Realizar  reuniones con el Comité Ejecutivo del CDN</t>
  </si>
  <si>
    <t>No. de Reuniones realizadas en año n</t>
  </si>
  <si>
    <t>6 Reuniones</t>
  </si>
  <si>
    <t>4.3 Realizar  sesiones de trabajo con la Comisión Contra el Abuso y la Explotación Sexual Comercial.</t>
  </si>
  <si>
    <t>No. de Sesiones realizadas en año n</t>
  </si>
  <si>
    <t xml:space="preserve">4.4  Acompañamiento a  los Comités Directivos Locales (CDL)  </t>
  </si>
  <si>
    <t>No. de Acompanamientos a CDL realizados en año n</t>
  </si>
  <si>
    <t>49 CDL acompanados</t>
  </si>
  <si>
    <t>4.4.1 Capacitar a los Comites Directivos Locales (CDL)</t>
  </si>
  <si>
    <t>No.de CDL capacitados  en año n</t>
  </si>
  <si>
    <t>49 CDL Capactacitados</t>
  </si>
  <si>
    <t>4.5 Células de vigilancia de prevención y Erradicación sostenida de trabajo infantil y sus peores formas, instaladas y funcionando.</t>
  </si>
  <si>
    <t>No.  Células de Vigilancias Instaladas en año n</t>
  </si>
  <si>
    <t>3 Células de vigilancia</t>
  </si>
  <si>
    <t>4.5.1 Crear Comités o Células de Vigilancia.</t>
  </si>
  <si>
    <t>No. Comités o Células creadas en el año n</t>
  </si>
  <si>
    <t xml:space="preserve">4.5.2 Sensibilizar en el marco de la creación de los Comités o Células de Vigilancia </t>
  </si>
  <si>
    <t>No. Comités o Células sensibilizadas en el año n</t>
  </si>
  <si>
    <t>4.5.3 Acompañar de los Comités o Células de Vigilancias de las RLT</t>
  </si>
  <si>
    <t>No. de encuentros de acompañamientos realizados en  año n</t>
  </si>
  <si>
    <t>23 Encuentros</t>
  </si>
  <si>
    <t>4.6 Equipos Informático  y mobiliarios de oficina</t>
  </si>
  <si>
    <t xml:space="preserve">4.6.1 Solicitar mobiliarios  de oficina </t>
  </si>
  <si>
    <t xml:space="preserve">Una mesa con  8 sillas, 2 archivos, 4 sillas Argonómicas, cortinas para oficina, neverita ejecutiva. </t>
  </si>
  <si>
    <t>4.6.2 Solicitar equipos  informáticos</t>
  </si>
  <si>
    <t>No de equipos adquiridos en año n</t>
  </si>
  <si>
    <t>2 laptop, 1proyector,  2 Bocina M/BP16-15 a1 15" Bluetooth USB,15 Memorias USB de 64 gb, 2 Microfonos,  15 Audifonos de call center , 1 impresora</t>
  </si>
  <si>
    <t>4.7 Capacitación técnica del personal de la Dirección de Prevención y Erradicación del Trabajo Infantil (DPETI)</t>
  </si>
  <si>
    <t xml:space="preserve">No de técnicos capacitados en año n </t>
  </si>
  <si>
    <t xml:space="preserve">10 Técnicos </t>
  </si>
  <si>
    <t>4.7.1 capacitar al personal en técnicas de investigación</t>
  </si>
  <si>
    <t>No. de técnicos  capacitados en año n</t>
  </si>
  <si>
    <t xml:space="preserve">4.7.2 Solicitar diplomados  </t>
  </si>
  <si>
    <t>Diplomados gestionados en año n</t>
  </si>
  <si>
    <t xml:space="preserve">4 Técnicos </t>
  </si>
  <si>
    <t>4.7.3 Capacitar personal en manejo de estadisticas.</t>
  </si>
  <si>
    <t xml:space="preserve">2 Técnicos </t>
  </si>
  <si>
    <t>4.8  Elaborar manual de procedimiento de la  DPETI</t>
  </si>
  <si>
    <t>Manuales elaborados en año n</t>
  </si>
  <si>
    <t>4.8.1 Realizar levantamiento de procedimiento de la DPETI</t>
  </si>
  <si>
    <t xml:space="preserve">No. de  Levantamientos realizados en año n </t>
  </si>
  <si>
    <t>1 Levantamiento</t>
  </si>
  <si>
    <t>4.8.2 Publicar manual de procedimiento</t>
  </si>
  <si>
    <t>Manual publicado en año n</t>
  </si>
  <si>
    <t>1 Publicación</t>
  </si>
  <si>
    <t>4.9  Solicitar vehículo de transporte</t>
  </si>
  <si>
    <t>No. de vehículos solcitados en año n</t>
  </si>
  <si>
    <t>1 Vehículo</t>
  </si>
  <si>
    <t>4.10 Sistema Nacional de Seguimiento y Monitoreo de lucha contra el Trabajo Infantil Instalado y funcionando.</t>
  </si>
  <si>
    <t>Sistema diseñado e implementado en año n</t>
  </si>
  <si>
    <t>4.10.1 Diseñar Sistema</t>
  </si>
  <si>
    <t>Sistema diseñado en año n</t>
  </si>
  <si>
    <t>4.10.2  Implementar Sistema</t>
  </si>
  <si>
    <t>Sistema implementado en año n</t>
  </si>
  <si>
    <t xml:space="preserve">4.10.3   Elaborar manual de funcionamiento del sistema </t>
  </si>
  <si>
    <t>Manual de módulo elaborado en año n</t>
  </si>
  <si>
    <t>Un Manual</t>
  </si>
  <si>
    <t>4.10.4 Solicitar capacitación al personal sobre el Manual de funcionamiento del Sistema.</t>
  </si>
  <si>
    <t>No. de Personas capacitadas en año n</t>
  </si>
  <si>
    <t>0001 - Certificación libre Trabajo Infantil  (LTI), en sectores productivos implementado.</t>
  </si>
  <si>
    <t>0002 - Estrategia de sensibilización permanente sobre los riesgos del Trabajo Infantil adoptado.</t>
  </si>
  <si>
    <t>0003 - Retirada Niños, Niñas y Adolescentes del Trabajo Infantil.</t>
  </si>
  <si>
    <t>Presupuesto 2023</t>
  </si>
  <si>
    <t>Igualdad de Oportunidades y  No Discriminación</t>
  </si>
  <si>
    <t>Credito Ex.</t>
  </si>
  <si>
    <t>No. de actores laborales sensibilizados en año n.</t>
  </si>
  <si>
    <t>7,500 Actores</t>
  </si>
  <si>
    <t xml:space="preserve">Dirección de Igualdad de Oportunidades </t>
  </si>
  <si>
    <t xml:space="preserve">No. de personas sensibilizadas en año n. </t>
  </si>
  <si>
    <t>1,250 Personas</t>
  </si>
  <si>
    <t xml:space="preserve"> Departamento de Equidad  Género</t>
  </si>
  <si>
    <t xml:space="preserve">No. de personas Sensiblizadas  en año n. </t>
  </si>
  <si>
    <t xml:space="preserve">250 Personas </t>
  </si>
  <si>
    <t xml:space="preserve">No. de personas sensiblizadas  en año n. </t>
  </si>
  <si>
    <t xml:space="preserve">200 Personas </t>
  </si>
  <si>
    <t xml:space="preserve">No. de personas sensuibilizadas en año n. </t>
  </si>
  <si>
    <t>No. de personas sensibilizadas en año n.</t>
  </si>
  <si>
    <t>No. de personas sensiblizadas en año n</t>
  </si>
  <si>
    <t>100 Personas</t>
  </si>
  <si>
    <t>No. reuniones intersectoriales conformadas en año n</t>
  </si>
  <si>
    <t>Un consultor</t>
  </si>
  <si>
    <t>5 Reuniones</t>
  </si>
  <si>
    <t xml:space="preserve"> División de Atención VIH-Sida (DIDAVIHSIDA)</t>
  </si>
  <si>
    <t>400 Personas</t>
  </si>
  <si>
    <t xml:space="preserve">  Division de Atencion VIH-Sida (DIDAVIHSIDA),       Dirección de Higiene y Seguridad.</t>
  </si>
  <si>
    <t>No. personas sensibilizadas en año n.</t>
  </si>
  <si>
    <t xml:space="preserve"> Division de Atencion VIH-Sida (DIDAVIHSIDA)</t>
  </si>
  <si>
    <t xml:space="preserve">No. personas sensibilizadas en año n. </t>
  </si>
  <si>
    <t xml:space="preserve">150 Personas </t>
  </si>
  <si>
    <t xml:space="preserve">  Division de Atencion VIH-Sida (DIDAVIHSIDA) </t>
  </si>
  <si>
    <t>450 Personas</t>
  </si>
  <si>
    <t xml:space="preserve">  Division de Atencion VIH-Sida (DIDAVIHSIDA).</t>
  </si>
  <si>
    <t xml:space="preserve">No. de personas senbilizadas en año n. </t>
  </si>
  <si>
    <t xml:space="preserve">1,250 Peronas </t>
  </si>
  <si>
    <t>División de Atención a la Discapacidad.</t>
  </si>
  <si>
    <t xml:space="preserve">No. de personas sesibilizadas en año n. </t>
  </si>
  <si>
    <t xml:space="preserve">625 Personas </t>
  </si>
  <si>
    <t>División de Atención a la Discapacidad</t>
  </si>
  <si>
    <t xml:space="preserve">No. de personas capacitadas en año n. </t>
  </si>
  <si>
    <t>Normativa elaborada en año n</t>
  </si>
  <si>
    <t>Una normativa</t>
  </si>
  <si>
    <t>DGT,DGE,DGHSI, DC, DIOND</t>
  </si>
  <si>
    <t>Una comisión</t>
  </si>
  <si>
    <t xml:space="preserve">Normativa creada en año n </t>
  </si>
  <si>
    <t xml:space="preserve">Una normativa </t>
  </si>
  <si>
    <t>División de Atención a la Discapacidad. Dirección General de Empleo (DGE).</t>
  </si>
  <si>
    <t>300 Personas</t>
  </si>
  <si>
    <t>División de Atención a la Diversidad</t>
  </si>
  <si>
    <t xml:space="preserve">No. de actores laborales sensibilizados en año n. </t>
  </si>
  <si>
    <t>400 Actores laborales</t>
  </si>
  <si>
    <t>División de Atención en la Diversidad</t>
  </si>
  <si>
    <t>No. de empleados capacitados en año n.</t>
  </si>
  <si>
    <t xml:space="preserve">250 Empleados </t>
  </si>
  <si>
    <t>Dirección de Igualdad de Oportunidades</t>
  </si>
  <si>
    <t>No. de empleados del MT capacitados en año n.</t>
  </si>
  <si>
    <t>65 Empleados</t>
  </si>
  <si>
    <t xml:space="preserve">  Division de Atencion VIH-Sida (DIDAVIHSIDA) D. Recursos Humanos</t>
  </si>
  <si>
    <t>60 Emplados</t>
  </si>
  <si>
    <t>60 Empleados</t>
  </si>
  <si>
    <t>No. de Materiales informativos impresos en  año n.</t>
  </si>
  <si>
    <t>40,000 Materiales</t>
  </si>
  <si>
    <t>No. de estudiantes sensibilizados en año n</t>
  </si>
  <si>
    <t>500 Estudiantes</t>
  </si>
  <si>
    <t>Una particiáción</t>
  </si>
  <si>
    <t>Una participación</t>
  </si>
  <si>
    <t>No. de salas de lactancias instaladas en año n</t>
  </si>
  <si>
    <t>5 Salas</t>
  </si>
  <si>
    <t>No. de certificaciones realizadas en año n</t>
  </si>
  <si>
    <t>5 Certificaciones</t>
  </si>
  <si>
    <t>500 guias</t>
  </si>
  <si>
    <t>3 Campañas</t>
  </si>
  <si>
    <t>No. de promociones realizadas en año n</t>
  </si>
  <si>
    <t>3 Medios tour</t>
  </si>
  <si>
    <t>Canal de denuncia habilitado en año n</t>
  </si>
  <si>
    <t>Un canal</t>
  </si>
  <si>
    <t>No. de denuncias calizadas en año n</t>
  </si>
  <si>
    <t>5 denuncias</t>
  </si>
  <si>
    <t>Un Programa</t>
  </si>
  <si>
    <t>Dirección de Igualdad de Oportunidades,  Dirección General de Empleo (DGE).</t>
  </si>
  <si>
    <t>Programa coordinado en año n</t>
  </si>
  <si>
    <t xml:space="preserve"> Departamento de Equidad  Género Dirección General de Empleo (DGE).</t>
  </si>
  <si>
    <t>No. de técnicos solicitados en año n</t>
  </si>
  <si>
    <t>8 Técnicos</t>
  </si>
  <si>
    <t>D. Recursos Humanos y DAF</t>
  </si>
  <si>
    <t>Un técnico</t>
  </si>
  <si>
    <t xml:space="preserve"> División de Atención a la  Discapacidad</t>
  </si>
  <si>
    <t>No. de técnicos soilicitados en año n</t>
  </si>
  <si>
    <t xml:space="preserve"> División de Atención en la  Diversidad</t>
  </si>
  <si>
    <t xml:space="preserve">No. de técnicos solicitados </t>
  </si>
  <si>
    <t>3 Técnicos</t>
  </si>
  <si>
    <t>No. de técnicos solicitados</t>
  </si>
  <si>
    <t>2 Técnicos</t>
  </si>
  <si>
    <t>Un coordinador</t>
  </si>
  <si>
    <t xml:space="preserve">9 Personas </t>
  </si>
  <si>
    <t>RRHH y DAF</t>
  </si>
  <si>
    <t xml:space="preserve">2 Personas </t>
  </si>
  <si>
    <t>3 Personas</t>
  </si>
  <si>
    <t xml:space="preserve">  Division de Atencion VIH-Sida (DIDAVIHSIDA)</t>
  </si>
  <si>
    <t>No. de representates capacitados en año n</t>
  </si>
  <si>
    <t>3 Coordinadores</t>
  </si>
  <si>
    <t>No. equipos tecnológicos y mobiliario de oficina en año n</t>
  </si>
  <si>
    <t>Equipos tecnológicos</t>
  </si>
  <si>
    <t>No. equipos tecnológicos solicitados en año n.</t>
  </si>
  <si>
    <t>No. de mobiliarios de oficina solicitados en año n.</t>
  </si>
  <si>
    <t>No.de acuerdos firmados en año n.</t>
  </si>
  <si>
    <t xml:space="preserve">3 Acuerdos </t>
  </si>
  <si>
    <t>Equidad  Género, Diversidad,  PC y VIH-Sida.</t>
  </si>
  <si>
    <t>No. de personas sobrevientes de ESC y trata con apoyo para la inserción laboral</t>
  </si>
  <si>
    <t>Proyecto RD Trabaja</t>
  </si>
  <si>
    <t>DGE y DIOND</t>
  </si>
  <si>
    <t>2 Encuentros</t>
  </si>
  <si>
    <t>Un programa desarrollado en año n</t>
  </si>
  <si>
    <t xml:space="preserve">700 personas </t>
  </si>
  <si>
    <t>Protocolos de atención a usuarios elaborados en año n</t>
  </si>
  <si>
    <t>Un protocolo de atención</t>
  </si>
  <si>
    <t>No. de personas especializas contratadas en año n</t>
  </si>
  <si>
    <t xml:space="preserve">5 personas </t>
  </si>
  <si>
    <t>No de campañas realizadas en año n</t>
  </si>
  <si>
    <t>1Campaña</t>
  </si>
  <si>
    <t>Gastos corrientes presupuestado 2021</t>
  </si>
  <si>
    <t>R.1 Aumentada  la inserción laboral inclusiva en el sector formal bajo la coordinación y liderazgo del MT</t>
  </si>
  <si>
    <t>1. Actores socio- laborales Sensibilizados en materia de Igualdad de Oportunidades y no discriminación en el ámbito laboral.</t>
  </si>
  <si>
    <t>1.1 Sensibilizar a los actores sociolaborales  sobre Convenio No. 183 de la protección de la maternidad.</t>
  </si>
  <si>
    <t>1.2 Sensibilizar  sobre Convenio No. 189 de trabajadoras y trabajadores doméstica.</t>
  </si>
  <si>
    <t xml:space="preserve">1.3 Sensibilizar sobre Convenio No. 156 </t>
  </si>
  <si>
    <t>1.4  Sensibilizar a los actores sociolaborales sobre el acoso sexual y laboral.</t>
  </si>
  <si>
    <t>1.5  Sensibilizar sobre estereotipos de género y discriminación en el empleo y la ocupación.</t>
  </si>
  <si>
    <t>1.6 Sensibilizar sobre tema de Explotación sexual comercial, trata y trafico de personas</t>
  </si>
  <si>
    <t xml:space="preserve">
1.7 Coordinar con  las mesas  intersectoriales  de igualdad de oportunidades y no discriminación.
</t>
  </si>
  <si>
    <t xml:space="preserve">1.7.2 Realizar reuniones intersectoriales de sensibilización  sobre marco normativo laboral, nacional e internacional desde un enfoque en las mujeres.
</t>
  </si>
  <si>
    <t>1.7.1 Contratar la asistencia técnica para la coordinación de la mesa</t>
  </si>
  <si>
    <t>Contratación de consultor  en año n</t>
  </si>
  <si>
    <t>No. reuniones intersectoriales realizadas en año n</t>
  </si>
  <si>
    <t>1.8 Sensiblización  sobre de la Ley 135-11 sobre VIH-Sida</t>
  </si>
  <si>
    <t xml:space="preserve">1.8.1 Sensibilizar  en coordinación  con la  Dirección General de Higiene y Seguridad  sobre la Ley 135-11 de VHI-Sida.  </t>
  </si>
  <si>
    <t>1.8.2 Sesibilizar al personal de los  Laboratorios Clinicos, sobre la Ley 135-11 de  VIH/Sida.</t>
  </si>
  <si>
    <t>1.8.5   Monitorear a empresas privadas, laboratorios clínicos, zona franca, sector turismo sobre el cumplimiento de la Ley 135-11 de VHI-Sida.</t>
  </si>
  <si>
    <t>1.9 Sensiblización sobre la  Ley 5-13 de personas con discapacidad.</t>
  </si>
  <si>
    <t>1.8.3  Sensibilizar a empresas que adoptarán las políticas de VIH/SIDA en el mundo del trabajo</t>
  </si>
  <si>
    <t xml:space="preserve">1.8.4   Sensibilizar al  personal de empresas privadas, zona franca, sector turismo, sobre la  Ley 135-11 VHI/Sida. </t>
  </si>
  <si>
    <t xml:space="preserve">No.de personas sensibilizadas en año n. </t>
  </si>
  <si>
    <t xml:space="preserve">No.de informes de monitoreo realizados en año n. </t>
  </si>
  <si>
    <t>50 Informes</t>
  </si>
  <si>
    <t>1.10 Normativa para el Empleo protegido de las personas con discapacidad elaborada, Ley 5-13 y su Reglamento aplicación 363-16</t>
  </si>
  <si>
    <t>1.9.1 Sensibilizar  al personal de  las Direcciones de Recursos Humanos de las empresas sobre discapacidad.</t>
  </si>
  <si>
    <t>1.10.1 Conformar comisión para la  elaboración de los  empleos protegidos, según la Ley 5-13 y su Reglamento  de  Discapacidad.</t>
  </si>
  <si>
    <t>1.10.2 Impulsar normativa para los empleos protegidos, según la Ley 5-13 y su Reglamento  de  Discapacidad.</t>
  </si>
  <si>
    <t>Comisión conformada en año n</t>
  </si>
  <si>
    <t xml:space="preserve">1.11 Difusión de las Leyes y Reglamentos que prohíben la  discriminación en la diversidad </t>
  </si>
  <si>
    <t>1.11.2 Sensibilizar a empleadores y trabajadores,   sobre marco normativo laboral, nacional e internacional en la diversidad.</t>
  </si>
  <si>
    <t>1.11.1 Sensibilizar al personal de  las Direcciones de Recursos Humanos de las empresas, sobre inclusión laboral en la diversidad.</t>
  </si>
  <si>
    <t xml:space="preserve">1.11.3 Sensibilizar sobre  los derechos de los inmigrantes. </t>
  </si>
  <si>
    <t xml:space="preserve">1.12.1  Capacitar  al personal de MT en temas de género y convenios internacionales de  protección a las mujeres </t>
  </si>
  <si>
    <t>1.12 Funcionarios y empleados del MT capacitados en materia de igualdad de oportunidades.</t>
  </si>
  <si>
    <t>1.12.2 Capacitar personal del MT sobre la prevención y la protección de los derechos laborales Ley 135-11 VIH/Sida.</t>
  </si>
  <si>
    <t>1.12.3  Capacitar personal del MT sobre la Ley 5-13 de discapacidad y su reglamento.</t>
  </si>
  <si>
    <t>1.13.1 Reproducir  el  material informativo de la norma de igualdad de oportunidades y no discriminación en el trabajo.</t>
  </si>
  <si>
    <t>1.13.3 Colaborar  en la  Certificación IGUALANDO RD</t>
  </si>
  <si>
    <t>1.12.4  Capacitar  personal del MT sobre las leyes, reglamentos y convenios internacionales  relacionado con diversidad.</t>
  </si>
  <si>
    <t>No.  de Materiales informativos impresos en  año n.</t>
  </si>
  <si>
    <t>Participacion en la certificación</t>
  </si>
  <si>
    <t xml:space="preserve">1.13.4 Participación  del MT en el cierre de las brechas  del Proyecto de Paridad de Género IPG)-BID </t>
  </si>
  <si>
    <t>Participación del MT realizada en año n.</t>
  </si>
  <si>
    <t>1.13.2 Sensibilizar  a estudiantes de término del nivel secundario en carrera stem u oficios tradicionalmente masculinizados.</t>
  </si>
  <si>
    <t>1.13.5 Promover la instalaciones de salas de lactancias en las empresas</t>
  </si>
  <si>
    <t>1.13.6 Certificación de las salas de lactancias en las emporesas en coodinación con el Ministerio de Salud Pública</t>
  </si>
  <si>
    <t xml:space="preserve">1.13.7 Imprimir la guia de derecho laborales para la igualdad y no discriminacion </t>
  </si>
  <si>
    <t>No. de impresiones de guías realizadas en año n</t>
  </si>
  <si>
    <t>1.14.1 Realizar Media Tour promoviendo la normativa</t>
  </si>
  <si>
    <t>1.14.2  Habilitar canales de denuncia para los temas de no discriminación por razon de sexo.</t>
  </si>
  <si>
    <t xml:space="preserve"> 1.14.3 Canalizar denuncias en coordinación con Inspección y Asistencia judicial</t>
  </si>
  <si>
    <t>1.14 Difundir en los medios digitales y medios de comunicación la normativa de no discriminacion por razón de sexo.</t>
  </si>
  <si>
    <t>No de campañas recibidas en añon</t>
  </si>
  <si>
    <t>1.15.1 Coordinar programa  de inserción laboral  (mujeres, personas con VHI-SIDA, Personas con Discapacidad  y Diversidad ).</t>
  </si>
  <si>
    <t xml:space="preserve">1.15  Coordinar con la DGE Programa empleabilidad  para grupos en condiciones de vulnerabilidad. </t>
  </si>
  <si>
    <t>Programa coordinado con la DGE implementado  en año n</t>
  </si>
  <si>
    <t>1.16 Solicitar de personal técnico.</t>
  </si>
  <si>
    <t xml:space="preserve">1.16.1 Solicitar de personal técnico para la División de Atención a la Discapacidad </t>
  </si>
  <si>
    <t>1.16.2  Solicitar de personal técnico para la División de Atención en la  Diversidad</t>
  </si>
  <si>
    <t>1.16.3 .Solicitar de personal técnico para la División de Atención VIH/SIDA</t>
  </si>
  <si>
    <t>1.16.4 Solicitar de personal técnico para el Departamento de Equidad de Género</t>
  </si>
  <si>
    <t xml:space="preserve">1.16.5 Solicitud de coordinador de la Dirección </t>
  </si>
  <si>
    <t>1.17 Capacitación para el personal de la Dirección de Igualdad de Oportunidades y No Discriminación, en  temas relacionados con sus áreas.</t>
  </si>
  <si>
    <t>1.17.1 Capacitar el personal del Depto. de Equidad Género.</t>
  </si>
  <si>
    <t>1.17.2 Capacitar el personal de la División de Atención de VIH/Sida.</t>
  </si>
  <si>
    <t>1.17.3 Capacitar el personal de la División de Atención en la Discapacidad.</t>
  </si>
  <si>
    <t>1.17.4 Capacitar el personal de la División de Atención en la Diversidad.</t>
  </si>
  <si>
    <t>1.17.5 Capacitar representantes regionales de la DIOND</t>
  </si>
  <si>
    <t>1.18 Equipamiento de la Dirección Igualdad de Oportunidades.</t>
  </si>
  <si>
    <t>16 Computadoras de escritorios</t>
  </si>
  <si>
    <t>1.18.2 Solicitar mobiliario  para las áreas  de Equidad  Género,  Atención a  VIH-Sida, Discapacidad, Diversidad.</t>
  </si>
  <si>
    <t>1.18 .1 Solicitar equipos tecnológicos para las áreas    de Equidad  Género,  Atención a  VIH-Sida, Discapacidad, Diversidad.</t>
  </si>
  <si>
    <t xml:space="preserve">
9 Sillones ergonomicos, 2 - Sillas para  secretaria.
</t>
  </si>
  <si>
    <t>1.19  Firmar acuerdos con el sector laboral, en Género, VIH-SIDA discapacidad y disversidad.</t>
  </si>
  <si>
    <t>2. Red de sobrevientes de ESC y trata de personas y grupos vulnerables apoyada para la inserción laboral.</t>
  </si>
  <si>
    <t>2.1. Realizar levantamiento de informaciones de victimas que seran integradas al programa de inserción laboral</t>
  </si>
  <si>
    <t>Levantamiento ralizado en año n</t>
  </si>
  <si>
    <t xml:space="preserve">No de encuentros realizados </t>
  </si>
  <si>
    <t xml:space="preserve">2.2 Realizar encuentrosl para la conformacion de mesas sectoriales </t>
  </si>
  <si>
    <t>2.3 Realizar programa de formación  con actores del sistema</t>
  </si>
  <si>
    <t>2.4 Capacitar a la red de sobrevivientes de ESC y trata para el empleo y autoempleo</t>
  </si>
  <si>
    <t>2.5.1 Elaborar protocolos de atención a usuarios/as de los centros de atención integral</t>
  </si>
  <si>
    <t>2.5.2 Contratación de personal especializados</t>
  </si>
  <si>
    <t xml:space="preserve">2.5.3 Realizar campañas de sensibilización  y comunicación para la prevención </t>
  </si>
  <si>
    <t>Fondo 2097</t>
  </si>
  <si>
    <t>Total Gastos corrientes.</t>
  </si>
  <si>
    <t>Total gastos sueldos</t>
  </si>
  <si>
    <t>Total gastos sueldos y gastos corrientes.</t>
  </si>
  <si>
    <t xml:space="preserve">10 - computadoras y 10 impresoras, laser </t>
  </si>
  <si>
    <t>8 Archivos de metal  modulares de 3 gavetas, 6 archivos de metal de 4 gavetas, 10 sillones  ejecutivos,  8 escritorios, 122 sillas de visitas</t>
  </si>
  <si>
    <t>ACTIVIDADA OOO2: Promoción de igualdad de Genero en el Trabajo</t>
  </si>
  <si>
    <t xml:space="preserve">ACTIVIDADA OOO1:Atención Integral a personas con discapacidad (Gastos corientes) </t>
  </si>
  <si>
    <t>4.2 Solicitar la contratación de Obras del Estado y Gobiernos Locales condicionada al
cumplimiento del artículo 135 del Código de Trabajo promovida.</t>
  </si>
  <si>
    <t>1.9.3 Solicitar la adquisición de mobiliarios de oficina para Depto. Acciones Laborales</t>
  </si>
  <si>
    <t>1.9.4 Solicitar la compra de equipos informáticos para Depto. Acciones Laborales</t>
  </si>
  <si>
    <t xml:space="preserve">1.9.5 Solicitar la compra de  vehículos para la Sede (DGT) </t>
  </si>
  <si>
    <t>PRODUCTO O6 : Trabajadores y empeadores tiene acceso a Asistencia Judicial gratuita ante instancias judiciales y administrativas</t>
  </si>
  <si>
    <t>PRODUCTO O7 : Actores socio-laborales sensibilizados en materia de Igualdad de Oportunidades y mo Discriminación en el ambito laboral.</t>
  </si>
  <si>
    <t>PRODUCTO O5 : Trabajadores y empleadores en el régímen asalariado dependiente con Prevención y Erradicación sostenido del Trabajo Infantil.</t>
  </si>
  <si>
    <t>PRODUCTO O4 : Trabajadores y empleadores disponen de comité de salarios fortalecido.</t>
  </si>
  <si>
    <t>PRODUCTO O3 : Trabajadores y empleadores con servicios de mediación y arbitraje laborales.</t>
  </si>
  <si>
    <t>PRODUCTO O2 : Trabajadores y empleadores con servicios de Inspección ofrecido en tiempo oportuno y de calidad.</t>
  </si>
  <si>
    <t>PROGRAMA 12 .- LIBRE EJERCICIO DE LOS DERECHOS LABORALES EN EL SECTOR FORMAL PRIVADO</t>
  </si>
  <si>
    <t>50,000 trabajadores registrados en el MT y TSS</t>
  </si>
  <si>
    <t>50,000 trabajadores registrados en el MT</t>
  </si>
  <si>
    <t>50,000 trabajadores registrados en TSS</t>
  </si>
  <si>
    <t>30,000 empresas registradas</t>
  </si>
  <si>
    <t>45,000 establecimientos registrados</t>
  </si>
  <si>
    <t xml:space="preserve"> 400 mobiliarios adquiridos (escritorios, sillones ejecutivos, sillones secretariales, archivos, entre otros)</t>
  </si>
  <si>
    <t xml:space="preserve">500 empresas certificadas
</t>
  </si>
  <si>
    <t xml:space="preserve">5 campañas de divulgación </t>
  </si>
  <si>
    <t xml:space="preserve">2 campañas </t>
  </si>
  <si>
    <t>10 contrataciones</t>
  </si>
  <si>
    <t>Un convenio firmado</t>
  </si>
  <si>
    <t>30 empresas</t>
  </si>
  <si>
    <t>10 empresas</t>
  </si>
  <si>
    <t>1,500 certificaciones emitidas</t>
  </si>
  <si>
    <t>No. de campañas realizadas del Sistema Dminicano de la Seguridad Social en año n</t>
  </si>
  <si>
    <t>No. de archivos organizados en año n</t>
  </si>
  <si>
    <t>No. de Empresas y Establecimientos registrados en año n</t>
  </si>
  <si>
    <t xml:space="preserve">No. de mobiliarios de oficinas´adquiridos en año n </t>
  </si>
  <si>
    <t>Sistema socializado en año n</t>
  </si>
  <si>
    <t>Escuela de mediadores creadas en año n</t>
  </si>
  <si>
    <t xml:space="preserve">228 Acciones de sensibiliación </t>
  </si>
  <si>
    <t>2.1.1.2.05 - PERIODO PROBATORIO A INGRESO A CARRERA</t>
  </si>
  <si>
    <t>2.1.1.3.08 - EMPLEOS TEMPORALES</t>
  </si>
  <si>
    <t>2.1.1.3.01 - SUELDOS A PERSONAL FIJO EN TRAMITE DE PENSIONES</t>
  </si>
  <si>
    <t>2.1.1.4.01 - SUELDOS ANUAL 13</t>
  </si>
  <si>
    <t>TOTAL REMUNERACIONES Y CONTRIBUCIONES</t>
  </si>
  <si>
    <t>2.2-CONTRATACION DE SERVICIOS</t>
  </si>
  <si>
    <t>2.3-MATERIALES U SUMINISTROS</t>
  </si>
  <si>
    <t>2.6-BIENES MUEBLES,INMUEBLES E INTANGEBLES</t>
  </si>
  <si>
    <t>Total general Gastos Gastos Corrientes</t>
  </si>
  <si>
    <t>Total general Gastos Fijos y Gastos Corrientes</t>
  </si>
  <si>
    <t xml:space="preserve">PRODUCTO: O3-Trabajadores y empleadores scuentan servicio de mediación y arbitraje laboral. </t>
  </si>
  <si>
    <t>PRODUCTO: O4-Trabajadores y empleadores disponen de comité nacional de salarios fortalecidos.</t>
  </si>
  <si>
    <t>PRODUCTO: O5-Trabajdores y empleadores en el régimen asalariado dependiente con Prevención y Erradicación sostenida del Trabajo Infantily sus peores formas. (6810).</t>
  </si>
  <si>
    <t>PRODUCTO O7 :Actores socio-laborales sensibilizados en materia de Igualdad de Oportunidades y No Discriminación (Código 6812),</t>
  </si>
  <si>
    <t>Total Gastos en remuneraciones.</t>
  </si>
  <si>
    <t>2.3-MATERIALES Y SUMINISTROS</t>
  </si>
  <si>
    <t>ACTIVIDADA OOO1: Atención Integral a Personas con Discapacidad y Grupos en Condiciones de Vulnerabilidad en el Trabajo, Sueldos fijos (con sus deducciones)</t>
  </si>
  <si>
    <t>ACTIVIDADA OOO2: Promoción de la Igualdad de Genero en el Trabajo, Sueldos fijos (con sus deducciones)</t>
  </si>
  <si>
    <t>PRESUPUESTO - 2023 DE ESTE MINISTERIO DE TRABAJO</t>
  </si>
  <si>
    <t>ACTIVIDADA OOO2: Verificación de las Condiciones de Trabajo, Total Gastos en Sueldos Fijos, (con sus deducciones).</t>
  </si>
  <si>
    <t>ACTIVIDADA OOO1: Registro y Control de Acciones Laborales, Gastos en Sueldos Fijos y Personal contratado (con sus deducciones)</t>
  </si>
  <si>
    <t>ACTIVIDADA OOO1: Mediación y Albitraje Laboral, Total Gastos en Sueldos Fijos,(con sus deducciones).</t>
  </si>
  <si>
    <t>ACTIVIDADA OOO1: Tarifas de Salarios Minimos Revisadas y actualizadas, Total Gastos en Sueldos Fijos (con sus deducciones).</t>
  </si>
  <si>
    <t>ACTIVIDADA OOO1: Certificación libre Trabajo Infantil (LTI) en sectores productivos implmentados  (gastos correientes).</t>
  </si>
  <si>
    <t>ACTIVIDADA OOO3: Retirada de Niños, Niñas y Adolescentes del Trabajo Infantil, Sueldos fijos (con sus deducciones).</t>
  </si>
  <si>
    <t>ACTIVIDADA OOO2: Estrategía de sensibilización permanente sobre los riesgos del Trabajo Infantil adoptada, (gastos corrientes).</t>
  </si>
  <si>
    <t>ACTIVIDADA OOO1: Servicios de asistencia y orientación judicial, (gastos corrientes).</t>
  </si>
  <si>
    <t>PRESUPUESTO - 2023 - DE ESTE MINISTERIO DE TRABAJO.                                                                                           Total general Gastos Fijos y Gastos Corrientes</t>
  </si>
  <si>
    <t>PRODUCTO: O2- Trabajadores y empleadores con servicio de inspección ofrecido en tiempo oportuno y de calidad</t>
  </si>
  <si>
    <t xml:space="preserve">4-Ecuentros </t>
  </si>
  <si>
    <t>PRESUPUESTO - 2023 DE ESTE MINISTERIO DE TRABAJO                                                                                                                                                                  Total general Gastos Fijos y Gastos Corrientes</t>
  </si>
  <si>
    <t>PRESUPUESTO APROBADO - 2023 DE ESTE MINISTERIO DE TRABAJO                                                                                                                                                   ACTIVIDADA OOO1: Servicios de Asistencia Juducial. Total Gastos corrientes</t>
  </si>
  <si>
    <t>PRODUCTO O6 :Trabajadores y empleadores tiene acceso a Asistencia Judicial gratuita ante las instacias judiciales y administrativa.(Código 6811),</t>
  </si>
  <si>
    <t xml:space="preserve"> PRESUPUESTO - -2023 - DE ESTE MINISTERIO DE TRABAJO                                                                                                                                    Total general Gastos Fijos y Gastos Corrientes</t>
  </si>
  <si>
    <t>PRESUPUSTO - 2023 - DE ESTE MINISTERIO DE TRABAJO                                                                                                                                                                                                                     Total Gastos corrientes.</t>
  </si>
  <si>
    <r>
      <rPr>
        <sz val="12"/>
        <rFont val="Century Gothic"/>
        <family val="2"/>
      </rPr>
      <t>1.9.1</t>
    </r>
    <r>
      <rPr>
        <sz val="12"/>
        <color rgb="FFC00000"/>
        <rFont val="Century Gothic"/>
        <family val="2"/>
      </rPr>
      <t xml:space="preserve"> </t>
    </r>
    <r>
      <rPr>
        <sz val="12"/>
        <rFont val="Century Gothic"/>
        <family val="2"/>
      </rPr>
      <t>Solicitar la adquisición de mobiliarios de oficina para la DGT.</t>
    </r>
    <r>
      <rPr>
        <sz val="12"/>
        <color rgb="FFC00000"/>
        <rFont val="Century Gothic"/>
        <family val="2"/>
      </rPr>
      <t xml:space="preserve"> </t>
    </r>
  </si>
  <si>
    <r>
      <rPr>
        <b/>
        <sz val="12"/>
        <color rgb="FF000000"/>
        <rFont val="Century Gothic"/>
        <family val="2"/>
      </rPr>
      <t>1.2</t>
    </r>
    <r>
      <rPr>
        <b/>
        <sz val="12"/>
        <rFont val="Century Gothic"/>
        <family val="2"/>
      </rPr>
      <t xml:space="preserve"> Adquisición de </t>
    </r>
    <r>
      <rPr>
        <b/>
        <sz val="12"/>
        <color rgb="FF000000"/>
        <rFont val="Century Gothic"/>
        <family val="2"/>
      </rPr>
      <t xml:space="preserve"> equipos informático  y mobiliarios </t>
    </r>
  </si>
  <si>
    <r>
      <t>Area Estratégica:</t>
    </r>
    <r>
      <rPr>
        <sz val="12"/>
        <color indexed="8"/>
        <rFont val="Century Gothic"/>
        <family val="2"/>
      </rPr>
      <t xml:space="preserve"> Igualdad de Oportunidades y no Discriminación</t>
    </r>
  </si>
  <si>
    <r>
      <t xml:space="preserve">Objetivo Estrategico No.6 : </t>
    </r>
    <r>
      <rPr>
        <sz val="12"/>
        <color indexed="8"/>
        <rFont val="Century Gothic"/>
        <family val="2"/>
      </rPr>
      <t>Propiciar el ejercicio efectivo de derechos laborales</t>
    </r>
  </si>
  <si>
    <r>
      <t xml:space="preserve">Objetivo Estratégico No.8 : </t>
    </r>
    <r>
      <rPr>
        <sz val="12"/>
        <color indexed="8"/>
        <rFont val="Century Gothic"/>
        <family val="2"/>
      </rPr>
      <t>Garantizar  una cultura de Igualdad de Oportunidades  y no Discriminación</t>
    </r>
  </si>
  <si>
    <r>
      <t>1.13 Difundir la normativa laboral desde la Igualdad de Oportunidades y No Discriminación.</t>
    </r>
    <r>
      <rPr>
        <b/>
        <sz val="12"/>
        <color indexed="56"/>
        <rFont val="Century Gothic"/>
        <family val="2"/>
      </rPr>
      <t xml:space="preserve"> </t>
    </r>
  </si>
  <si>
    <t>PRESUPUESTO - 2023 - DE ESTE MINISTERIO DE TRABAJO PROGRAMA 13.-IGUALDAD DE OPORTUNIDADES Y NO DISCRIMINACION, Total Gastos de Sueldos Fijos y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</si>
</sst>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_-;\-* #,##0.00_-;_-* &quot;-&quot;??_-;_-@_-"/>
    <numFmt numFmtId="167" formatCode="&quot;RD$&quot;#,##0.00"/>
    <numFmt numFmtId="168" formatCode="_-* #,##0\ _€_-;\-* #,##0\ _€_-;_-* &quot;-&quot;??\ _€_-;_-@_-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2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2"/>
      <name val="Century Gothic"/>
      <family val="2"/>
    </font>
    <font>
      <b/>
      <sz val="12"/>
      <color rgb="FFFF0000"/>
      <name val="Century Gothic"/>
      <family val="2"/>
    </font>
    <font>
      <sz val="12"/>
      <color rgb="FFFF0000"/>
      <name val="Century Gothic"/>
      <family val="2"/>
    </font>
    <font>
      <sz val="12"/>
      <color theme="1" tint="4.9989318521683403E-2"/>
      <name val="Century Gothic"/>
      <family val="2"/>
    </font>
    <font>
      <b/>
      <sz val="12"/>
      <color theme="1" tint="4.9989318521683403E-2"/>
      <name val="Century Gothic"/>
      <family val="2"/>
    </font>
    <font>
      <sz val="12"/>
      <color rgb="FF000000"/>
      <name val="Century Gothic"/>
      <family val="2"/>
    </font>
    <font>
      <b/>
      <sz val="26"/>
      <name val="Century Gothic"/>
      <family val="2"/>
    </font>
    <font>
      <b/>
      <sz val="16"/>
      <name val="Century Gothic"/>
      <family val="2"/>
    </font>
    <font>
      <b/>
      <sz val="10"/>
      <name val="Cambria"/>
      <family val="1"/>
    </font>
    <font>
      <b/>
      <sz val="16"/>
      <name val="Cambria"/>
      <family val="1"/>
    </font>
    <font>
      <b/>
      <sz val="12"/>
      <color theme="1"/>
      <name val="Cambria"/>
      <family val="1"/>
    </font>
    <font>
      <b/>
      <sz val="26"/>
      <name val="Cambria"/>
      <family val="1"/>
    </font>
    <font>
      <sz val="14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sz val="12"/>
      <color rgb="FF000000"/>
      <name val="Book Antiqua"/>
      <family val="1"/>
    </font>
    <font>
      <sz val="12"/>
      <color rgb="FF000000"/>
      <name val="Calibri"/>
      <family val="2"/>
    </font>
    <font>
      <b/>
      <sz val="26"/>
      <color indexed="8"/>
      <name val="Century Gothic"/>
      <family val="2"/>
    </font>
    <font>
      <b/>
      <sz val="16"/>
      <color indexed="8"/>
      <name val="Century Gothic"/>
      <family val="2"/>
    </font>
    <font>
      <sz val="12"/>
      <color rgb="FF0C0C0C"/>
      <name val="Century Gothic"/>
      <family val="2"/>
    </font>
    <font>
      <sz val="9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rgb="FFC00000"/>
      <name val="Century Gothic"/>
      <family val="2"/>
    </font>
    <font>
      <sz val="12"/>
      <color indexed="8"/>
      <name val="Arial"/>
      <family val="2"/>
    </font>
    <font>
      <b/>
      <sz val="12"/>
      <color rgb="FF002060"/>
      <name val="Century Gothic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rgb="FF0C0C0C"/>
      <name val="Century Gothic"/>
      <family val="2"/>
    </font>
    <font>
      <sz val="12"/>
      <color rgb="FFE36C09"/>
      <name val="Century Gothic"/>
      <family val="2"/>
    </font>
    <font>
      <sz val="12"/>
      <color theme="0"/>
      <name val="Century Gothic"/>
      <family val="2"/>
    </font>
    <font>
      <b/>
      <sz val="12"/>
      <color indexed="8"/>
      <name val="Arial"/>
      <family val="2"/>
    </font>
    <font>
      <b/>
      <sz val="12"/>
      <color indexed="56"/>
      <name val="Century Gothic"/>
      <family val="2"/>
    </font>
    <font>
      <b/>
      <sz val="12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BE2E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2D69B"/>
      </patternFill>
    </fill>
    <fill>
      <patternFill patternType="solid">
        <fgColor theme="0" tint="-4.9989318521683403E-2"/>
        <bgColor rgb="FFC2D69B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41" fillId="0" borderId="0" applyNumberFormat="0" applyFill="0" applyBorder="0" applyAlignment="0" applyProtection="0"/>
  </cellStyleXfs>
  <cellXfs count="658">
    <xf numFmtId="0" fontId="0" fillId="0" borderId="0" xfId="0"/>
    <xf numFmtId="43" fontId="0" fillId="0" borderId="0" xfId="0" applyNumberFormat="1"/>
    <xf numFmtId="43" fontId="0" fillId="0" borderId="0" xfId="2" applyFont="1"/>
    <xf numFmtId="0" fontId="9" fillId="2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/>
    <xf numFmtId="0" fontId="11" fillId="0" borderId="0" xfId="0" applyFont="1" applyAlignment="1">
      <alignment vertical="top"/>
    </xf>
    <xf numFmtId="43" fontId="11" fillId="0" borderId="0" xfId="2" applyFont="1" applyFill="1" applyBorder="1"/>
    <xf numFmtId="0" fontId="11" fillId="0" borderId="0" xfId="0" applyFont="1"/>
    <xf numFmtId="0" fontId="16" fillId="7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3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6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43" fontId="19" fillId="2" borderId="1" xfId="2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right" wrapText="1"/>
    </xf>
    <xf numFmtId="43" fontId="15" fillId="7" borderId="1" xfId="2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/>
    <xf numFmtId="0" fontId="15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15" fillId="2" borderId="1" xfId="2" applyFont="1" applyFill="1" applyBorder="1" applyAlignment="1">
      <alignment horizontal="left" vertical="center" wrapText="1"/>
    </xf>
    <xf numFmtId="0" fontId="8" fillId="2" borderId="0" xfId="0" applyFont="1" applyFill="1"/>
    <xf numFmtId="0" fontId="19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3" fontId="19" fillId="2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19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17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4" fontId="29" fillId="8" borderId="7" xfId="0" applyNumberFormat="1" applyFont="1" applyFill="1" applyBorder="1"/>
    <xf numFmtId="166" fontId="6" fillId="0" borderId="17" xfId="0" applyNumberFormat="1" applyFont="1" applyFill="1" applyBorder="1" applyAlignment="1">
      <alignment wrapText="1"/>
    </xf>
    <xf numFmtId="0" fontId="8" fillId="0" borderId="11" xfId="0" applyFont="1" applyBorder="1" applyAlignment="1">
      <alignment wrapText="1"/>
    </xf>
    <xf numFmtId="43" fontId="4" fillId="0" borderId="0" xfId="2" applyFont="1"/>
    <xf numFmtId="0" fontId="31" fillId="0" borderId="0" xfId="0" applyFont="1"/>
    <xf numFmtId="43" fontId="32" fillId="0" borderId="7" xfId="2" applyFont="1" applyBorder="1" applyAlignment="1">
      <alignment horizontal="center" wrapText="1"/>
    </xf>
    <xf numFmtId="0" fontId="24" fillId="0" borderId="0" xfId="0" applyFont="1"/>
    <xf numFmtId="0" fontId="33" fillId="0" borderId="0" xfId="0" applyFont="1"/>
    <xf numFmtId="0" fontId="34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37" fillId="10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7" fontId="11" fillId="2" borderId="1" xfId="0" applyNumberFormat="1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43" fontId="11" fillId="7" borderId="1" xfId="2" applyFont="1" applyFill="1" applyBorder="1" applyAlignment="1">
      <alignment horizontal="center" vertical="center" wrapText="1"/>
    </xf>
    <xf numFmtId="43" fontId="22" fillId="7" borderId="1" xfId="3" applyFont="1" applyFill="1" applyBorder="1" applyAlignment="1">
      <alignment horizontal="center" vertical="center" wrapText="1"/>
    </xf>
    <xf numFmtId="43" fontId="22" fillId="7" borderId="1" xfId="3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3" fontId="12" fillId="0" borderId="1" xfId="2" applyFont="1" applyFill="1" applyBorder="1" applyAlignment="1">
      <alignment horizontal="center" vertical="center" wrapText="1"/>
    </xf>
    <xf numFmtId="43" fontId="22" fillId="2" borderId="1" xfId="3" applyFont="1" applyFill="1" applyBorder="1" applyAlignment="1">
      <alignment horizontal="center" vertical="center" wrapText="1"/>
    </xf>
    <xf numFmtId="43" fontId="22" fillId="2" borderId="1" xfId="3" applyFont="1" applyFill="1" applyBorder="1" applyAlignment="1">
      <alignment horizontal="right" vertical="center" wrapText="1"/>
    </xf>
    <xf numFmtId="4" fontId="22" fillId="0" borderId="1" xfId="3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43" fontId="22" fillId="2" borderId="1" xfId="3" applyFont="1" applyFill="1" applyBorder="1" applyAlignment="1">
      <alignment horizontal="center" wrapText="1"/>
    </xf>
    <xf numFmtId="43" fontId="22" fillId="0" borderId="1" xfId="3" applyFont="1" applyFill="1" applyBorder="1" applyAlignment="1">
      <alignment horizontal="center" vertical="center" wrapText="1"/>
    </xf>
    <xf numFmtId="4" fontId="22" fillId="2" borderId="1" xfId="3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wrapText="1"/>
    </xf>
    <xf numFmtId="0" fontId="15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43" fontId="15" fillId="7" borderId="1" xfId="0" applyNumberFormat="1" applyFont="1" applyFill="1" applyBorder="1" applyAlignment="1">
      <alignment horizontal="center" vertical="center" wrapText="1"/>
    </xf>
    <xf numFmtId="43" fontId="15" fillId="7" borderId="1" xfId="0" applyNumberFormat="1" applyFont="1" applyFill="1" applyBorder="1" applyAlignment="1">
      <alignment horizontal="right" vertical="center" wrapText="1"/>
    </xf>
    <xf numFmtId="43" fontId="19" fillId="7" borderId="1" xfId="0" applyNumberFormat="1" applyFont="1" applyFill="1" applyBorder="1" applyAlignment="1">
      <alignment horizontal="center" vertical="center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0" borderId="1" xfId="3" applyFont="1" applyFill="1" applyBorder="1" applyAlignment="1">
      <alignment horizontal="center" vertical="center" wrapText="1"/>
    </xf>
    <xf numFmtId="43" fontId="12" fillId="0" borderId="1" xfId="3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3" fontId="15" fillId="2" borderId="1" xfId="3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vertical="top" wrapText="1"/>
    </xf>
    <xf numFmtId="0" fontId="12" fillId="2" borderId="1" xfId="8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43" fontId="12" fillId="2" borderId="1" xfId="8" applyNumberFormat="1" applyFont="1" applyFill="1" applyBorder="1" applyAlignment="1">
      <alignment horizontal="center" vertical="center" wrapText="1"/>
    </xf>
    <xf numFmtId="4" fontId="12" fillId="2" borderId="1" xfId="8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3" fontId="11" fillId="2" borderId="1" xfId="2" applyFont="1" applyFill="1" applyBorder="1" applyAlignment="1">
      <alignment horizontal="center" vertical="center" wrapText="1"/>
    </xf>
    <xf numFmtId="43" fontId="23" fillId="2" borderId="1" xfId="0" applyNumberFormat="1" applyFont="1" applyFill="1" applyBorder="1" applyAlignment="1">
      <alignment horizontal="center" vertical="center" wrapText="1"/>
    </xf>
    <xf numFmtId="43" fontId="23" fillId="2" borderId="1" xfId="0" applyNumberFormat="1" applyFont="1" applyFill="1" applyBorder="1" applyAlignment="1">
      <alignment horizontal="right" vertical="center" wrapText="1"/>
    </xf>
    <xf numFmtId="43" fontId="22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wrapText="1"/>
    </xf>
    <xf numFmtId="3" fontId="12" fillId="0" borderId="1" xfId="0" applyNumberFormat="1" applyFont="1" applyFill="1" applyBorder="1" applyAlignment="1">
      <alignment horizontal="center" wrapText="1"/>
    </xf>
    <xf numFmtId="0" fontId="19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8" fillId="2" borderId="1" xfId="2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43" fontId="8" fillId="2" borderId="1" xfId="2" applyFont="1" applyFill="1" applyBorder="1"/>
    <xf numFmtId="43" fontId="8" fillId="2" borderId="1" xfId="2" applyFont="1" applyFill="1" applyBorder="1" applyAlignment="1">
      <alignment horizontal="right" vertical="center"/>
    </xf>
    <xf numFmtId="168" fontId="15" fillId="2" borderId="1" xfId="2" applyNumberFormat="1" applyFont="1" applyFill="1" applyBorder="1" applyAlignment="1">
      <alignment vertical="center" wrapText="1"/>
    </xf>
    <xf numFmtId="164" fontId="19" fillId="2" borderId="1" xfId="2" applyNumberFormat="1" applyFont="1" applyFill="1" applyBorder="1" applyAlignment="1">
      <alignment vertical="center" wrapText="1"/>
    </xf>
    <xf numFmtId="43" fontId="15" fillId="2" borderId="1" xfId="2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3" fontId="12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2" fillId="16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4" fontId="22" fillId="0" borderId="1" xfId="3" applyNumberFormat="1" applyFont="1" applyFill="1" applyBorder="1" applyAlignment="1">
      <alignment horizontal="right" vertical="center" wrapText="1"/>
    </xf>
    <xf numFmtId="4" fontId="22" fillId="2" borderId="1" xfId="3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" fontId="23" fillId="0" borderId="1" xfId="3" applyNumberFormat="1" applyFont="1" applyFill="1" applyBorder="1" applyAlignment="1">
      <alignment horizontal="right" vertical="center" wrapText="1"/>
    </xf>
    <xf numFmtId="43" fontId="23" fillId="0" borderId="1" xfId="3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vertical="center" wrapText="1"/>
    </xf>
    <xf numFmtId="164" fontId="15" fillId="2" borderId="1" xfId="2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8" fillId="0" borderId="0" xfId="0" applyFont="1"/>
    <xf numFmtId="0" fontId="0" fillId="0" borderId="0" xfId="0" applyFill="1"/>
    <xf numFmtId="0" fontId="3" fillId="0" borderId="0" xfId="0" applyFont="1" applyFill="1"/>
    <xf numFmtId="0" fontId="39" fillId="0" borderId="0" xfId="0" applyFont="1" applyFill="1"/>
    <xf numFmtId="0" fontId="5" fillId="2" borderId="0" xfId="0" applyFont="1" applyFill="1"/>
    <xf numFmtId="0" fontId="5" fillId="0" borderId="0" xfId="0" applyFont="1"/>
    <xf numFmtId="43" fontId="40" fillId="2" borderId="4" xfId="0" applyNumberFormat="1" applyFont="1" applyFill="1" applyBorder="1"/>
    <xf numFmtId="43" fontId="2" fillId="0" borderId="0" xfId="2" applyFont="1"/>
    <xf numFmtId="0" fontId="16" fillId="0" borderId="1" xfId="0" applyFont="1" applyFill="1" applyBorder="1" applyAlignment="1">
      <alignment horizontal="left" vertical="center" wrapText="1"/>
    </xf>
    <xf numFmtId="4" fontId="15" fillId="7" borderId="1" xfId="0" applyNumberFormat="1" applyFont="1" applyFill="1" applyBorder="1" applyAlignment="1">
      <alignment horizontal="center" vertical="center" wrapText="1"/>
    </xf>
    <xf numFmtId="43" fontId="8" fillId="0" borderId="0" xfId="2" applyFont="1" applyAlignment="1">
      <alignment wrapText="1"/>
    </xf>
    <xf numFmtId="43" fontId="8" fillId="0" borderId="0" xfId="0" applyNumberFormat="1" applyFont="1" applyAlignment="1">
      <alignment wrapText="1"/>
    </xf>
    <xf numFmtId="43" fontId="23" fillId="7" borderId="1" xfId="0" applyNumberFormat="1" applyFont="1" applyFill="1" applyBorder="1" applyAlignment="1">
      <alignment horizontal="center" vertical="center" wrapText="1"/>
    </xf>
    <xf numFmtId="4" fontId="29" fillId="2" borderId="15" xfId="0" applyNumberFormat="1" applyFont="1" applyFill="1" applyBorder="1" applyAlignment="1"/>
    <xf numFmtId="43" fontId="29" fillId="2" borderId="16" xfId="0" applyNumberFormat="1" applyFont="1" applyFill="1" applyBorder="1" applyAlignment="1"/>
    <xf numFmtId="43" fontId="0" fillId="2" borderId="0" xfId="2" applyFont="1" applyFill="1" applyAlignment="1">
      <alignment wrapText="1"/>
    </xf>
    <xf numFmtId="43" fontId="0" fillId="2" borderId="0" xfId="0" applyNumberFormat="1" applyFont="1" applyFill="1" applyAlignment="1">
      <alignment wrapText="1"/>
    </xf>
    <xf numFmtId="3" fontId="15" fillId="7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2" fillId="0" borderId="4" xfId="0" applyFont="1" applyBorder="1"/>
    <xf numFmtId="164" fontId="11" fillId="3" borderId="7" xfId="0" applyNumberFormat="1" applyFont="1" applyFill="1" applyBorder="1" applyAlignment="1">
      <alignment horizontal="right"/>
    </xf>
    <xf numFmtId="43" fontId="42" fillId="5" borderId="5" xfId="3" applyFont="1" applyFill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0" fontId="15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Border="1"/>
    <xf numFmtId="0" fontId="19" fillId="0" borderId="0" xfId="0" applyFont="1" applyBorder="1" applyAlignment="1">
      <alignment wrapText="1"/>
    </xf>
    <xf numFmtId="0" fontId="15" fillId="0" borderId="0" xfId="0" applyFont="1" applyBorder="1" applyAlignment="1"/>
    <xf numFmtId="0" fontId="19" fillId="0" borderId="0" xfId="0" applyFont="1" applyBorder="1" applyAlignment="1"/>
    <xf numFmtId="0" fontId="12" fillId="0" borderId="0" xfId="0" applyFont="1" applyBorder="1" applyAlignment="1"/>
    <xf numFmtId="0" fontId="19" fillId="0" borderId="0" xfId="0" applyFont="1" applyAlignment="1">
      <alignment horizontal="left"/>
    </xf>
    <xf numFmtId="0" fontId="43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43" fontId="15" fillId="7" borderId="1" xfId="2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4" fillId="6" borderId="1" xfId="9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vertical="center" wrapText="1"/>
    </xf>
    <xf numFmtId="43" fontId="15" fillId="0" borderId="1" xfId="2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3" fontId="15" fillId="2" borderId="1" xfId="2" applyFont="1" applyFill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15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9" fontId="12" fillId="2" borderId="1" xfId="2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4" fontId="11" fillId="8" borderId="7" xfId="0" applyNumberFormat="1" applyFont="1" applyFill="1" applyBorder="1"/>
    <xf numFmtId="43" fontId="29" fillId="0" borderId="0" xfId="2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66" fontId="6" fillId="0" borderId="3" xfId="0" applyNumberFormat="1" applyFont="1" applyFill="1" applyBorder="1" applyAlignment="1">
      <alignment wrapText="1"/>
    </xf>
    <xf numFmtId="43" fontId="8" fillId="0" borderId="3" xfId="0" applyNumberFormat="1" applyFont="1" applyBorder="1" applyAlignment="1">
      <alignment wrapText="1"/>
    </xf>
    <xf numFmtId="166" fontId="6" fillId="18" borderId="7" xfId="0" applyNumberFormat="1" applyFont="1" applyFill="1" applyBorder="1" applyAlignment="1">
      <alignment wrapText="1"/>
    </xf>
    <xf numFmtId="43" fontId="8" fillId="2" borderId="5" xfId="0" applyNumberFormat="1" applyFont="1" applyFill="1" applyBorder="1"/>
    <xf numFmtId="0" fontId="8" fillId="0" borderId="5" xfId="0" applyFont="1" applyBorder="1" applyAlignment="1">
      <alignment wrapText="1"/>
    </xf>
    <xf numFmtId="43" fontId="8" fillId="2" borderId="1" xfId="0" applyNumberFormat="1" applyFont="1" applyFill="1" applyBorder="1"/>
    <xf numFmtId="43" fontId="8" fillId="2" borderId="3" xfId="0" applyNumberFormat="1" applyFont="1" applyFill="1" applyBorder="1"/>
    <xf numFmtId="43" fontId="6" fillId="18" borderId="7" xfId="0" applyNumberFormat="1" applyFont="1" applyFill="1" applyBorder="1"/>
    <xf numFmtId="166" fontId="8" fillId="2" borderId="1" xfId="0" applyNumberFormat="1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166" fontId="8" fillId="2" borderId="3" xfId="0" applyNumberFormat="1" applyFont="1" applyFill="1" applyBorder="1" applyAlignment="1">
      <alignment wrapText="1"/>
    </xf>
    <xf numFmtId="0" fontId="8" fillId="0" borderId="18" xfId="0" applyFont="1" applyBorder="1" applyAlignment="1">
      <alignment wrapText="1"/>
    </xf>
    <xf numFmtId="166" fontId="8" fillId="2" borderId="9" xfId="0" applyNumberFormat="1" applyFont="1" applyFill="1" applyBorder="1" applyAlignment="1">
      <alignment wrapText="1"/>
    </xf>
    <xf numFmtId="166" fontId="8" fillId="2" borderId="5" xfId="0" applyNumberFormat="1" applyFont="1" applyFill="1" applyBorder="1" applyAlignment="1">
      <alignment wrapText="1"/>
    </xf>
    <xf numFmtId="43" fontId="8" fillId="0" borderId="1" xfId="2" applyFont="1" applyBorder="1" applyAlignment="1">
      <alignment wrapText="1"/>
    </xf>
    <xf numFmtId="4" fontId="16" fillId="3" borderId="7" xfId="0" applyNumberFormat="1" applyFont="1" applyFill="1" applyBorder="1" applyAlignment="1">
      <alignment horizontal="center" vertical="center" wrapText="1"/>
    </xf>
    <xf numFmtId="43" fontId="15" fillId="3" borderId="7" xfId="2" applyFont="1" applyFill="1" applyBorder="1"/>
    <xf numFmtId="43" fontId="12" fillId="0" borderId="4" xfId="2" applyFont="1" applyBorder="1"/>
    <xf numFmtId="43" fontId="12" fillId="0" borderId="1" xfId="0" applyNumberFormat="1" applyFont="1" applyBorder="1"/>
    <xf numFmtId="43" fontId="15" fillId="2" borderId="5" xfId="2" applyFont="1" applyFill="1" applyBorder="1"/>
    <xf numFmtId="43" fontId="6" fillId="5" borderId="7" xfId="0" applyNumberFormat="1" applyFont="1" applyFill="1" applyBorder="1"/>
    <xf numFmtId="0" fontId="11" fillId="3" borderId="1" xfId="0" applyFont="1" applyFill="1" applyBorder="1" applyAlignment="1">
      <alignment horizontal="center"/>
    </xf>
    <xf numFmtId="43" fontId="46" fillId="2" borderId="1" xfId="2" applyFont="1" applyFill="1" applyBorder="1" applyAlignment="1">
      <alignment horizontal="left"/>
    </xf>
    <xf numFmtId="43" fontId="12" fillId="0" borderId="1" xfId="2" applyFont="1" applyBorder="1"/>
    <xf numFmtId="4" fontId="11" fillId="3" borderId="1" xfId="0" applyNumberFormat="1" applyFont="1" applyFill="1" applyBorder="1" applyAlignment="1">
      <alignment horizontal="right"/>
    </xf>
    <xf numFmtId="0" fontId="19" fillId="7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/>
    <xf numFmtId="0" fontId="47" fillId="2" borderId="0" xfId="0" applyFont="1" applyFill="1" applyAlignment="1"/>
    <xf numFmtId="0" fontId="15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2" fillId="0" borderId="0" xfId="0" applyFont="1" applyAlignment="1"/>
    <xf numFmtId="3" fontId="19" fillId="2" borderId="1" xfId="0" applyNumberFormat="1" applyFont="1" applyFill="1" applyBorder="1" applyAlignment="1">
      <alignment vertical="center" wrapText="1"/>
    </xf>
    <xf numFmtId="4" fontId="15" fillId="7" borderId="1" xfId="0" applyNumberFormat="1" applyFont="1" applyFill="1" applyBorder="1" applyAlignment="1">
      <alignment horizontal="right" vertical="center" wrapText="1"/>
    </xf>
    <xf numFmtId="43" fontId="6" fillId="3" borderId="10" xfId="0" applyNumberFormat="1" applyFont="1" applyFill="1" applyBorder="1"/>
    <xf numFmtId="43" fontId="8" fillId="0" borderId="0" xfId="2" applyFont="1"/>
    <xf numFmtId="43" fontId="8" fillId="0" borderId="0" xfId="0" applyNumberFormat="1" applyFont="1"/>
    <xf numFmtId="166" fontId="6" fillId="9" borderId="1" xfId="0" applyNumberFormat="1" applyFont="1" applyFill="1" applyBorder="1" applyAlignment="1">
      <alignment wrapText="1"/>
    </xf>
    <xf numFmtId="166" fontId="6" fillId="2" borderId="1" xfId="0" applyNumberFormat="1" applyFont="1" applyFill="1" applyBorder="1" applyAlignment="1">
      <alignment wrapText="1"/>
    </xf>
    <xf numFmtId="0" fontId="49" fillId="0" borderId="0" xfId="0" applyFont="1" applyAlignment="1">
      <alignment horizontal="center" vertical="center"/>
    </xf>
    <xf numFmtId="0" fontId="16" fillId="0" borderId="0" xfId="0" applyFont="1" applyAlignment="1"/>
    <xf numFmtId="166" fontId="6" fillId="3" borderId="7" xfId="0" applyNumberFormat="1" applyFont="1" applyFill="1" applyBorder="1" applyAlignment="1">
      <alignment wrapText="1"/>
    </xf>
    <xf numFmtId="166" fontId="6" fillId="2" borderId="7" xfId="0" applyNumberFormat="1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50" fillId="0" borderId="0" xfId="0" applyFont="1" applyAlignment="1"/>
    <xf numFmtId="0" fontId="8" fillId="0" borderId="0" xfId="0" applyFont="1" applyAlignment="1"/>
    <xf numFmtId="43" fontId="15" fillId="7" borderId="1" xfId="2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3" fontId="15" fillId="2" borderId="1" xfId="0" applyNumberFormat="1" applyFont="1" applyFill="1" applyBorder="1" applyAlignment="1">
      <alignment horizontal="left" vertical="center" wrapText="1"/>
    </xf>
    <xf numFmtId="0" fontId="24" fillId="10" borderId="21" xfId="0" applyFont="1" applyFill="1" applyBorder="1" applyAlignment="1">
      <alignment vertical="center" wrapText="1"/>
    </xf>
    <xf numFmtId="0" fontId="24" fillId="10" borderId="21" xfId="0" applyFont="1" applyFill="1" applyBorder="1" applyAlignment="1">
      <alignment horizontal="left" vertical="center" wrapText="1"/>
    </xf>
    <xf numFmtId="43" fontId="19" fillId="10" borderId="1" xfId="2" applyFont="1" applyFill="1" applyBorder="1" applyAlignment="1">
      <alignment horizontal="center" vertical="center" wrapText="1"/>
    </xf>
    <xf numFmtId="43" fontId="24" fillId="11" borderId="1" xfId="2" applyFont="1" applyFill="1" applyBorder="1"/>
    <xf numFmtId="43" fontId="24" fillId="11" borderId="1" xfId="2" applyFont="1" applyFill="1" applyBorder="1" applyAlignment="1">
      <alignment horizontal="center" vertical="center"/>
    </xf>
    <xf numFmtId="0" fontId="19" fillId="11" borderId="2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51" fillId="2" borderId="21" xfId="0" applyFont="1" applyFill="1" applyBorder="1" applyAlignment="1">
      <alignment vertical="center" wrapText="1"/>
    </xf>
    <xf numFmtId="0" fontId="32" fillId="2" borderId="21" xfId="0" applyFont="1" applyFill="1" applyBorder="1" applyAlignment="1">
      <alignment vertical="center" wrapText="1"/>
    </xf>
    <xf numFmtId="0" fontId="32" fillId="2" borderId="21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center" vertical="center"/>
    </xf>
    <xf numFmtId="43" fontId="32" fillId="2" borderId="1" xfId="2" applyFont="1" applyFill="1" applyBorder="1"/>
    <xf numFmtId="0" fontId="15" fillId="2" borderId="22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19" fillId="10" borderId="23" xfId="0" applyFont="1" applyFill="1" applyBorder="1" applyAlignment="1">
      <alignment horizontal="center" vertical="center"/>
    </xf>
    <xf numFmtId="43" fontId="24" fillId="10" borderId="1" xfId="2" applyFont="1" applyFill="1" applyBorder="1"/>
    <xf numFmtId="0" fontId="19" fillId="10" borderId="22" xfId="0" applyFont="1" applyFill="1" applyBorder="1" applyAlignment="1">
      <alignment horizontal="center" vertical="center"/>
    </xf>
    <xf numFmtId="0" fontId="19" fillId="11" borderId="21" xfId="0" applyFont="1" applyFill="1" applyBorder="1" applyAlignment="1">
      <alignment horizontal="center" vertical="center"/>
    </xf>
    <xf numFmtId="0" fontId="19" fillId="11" borderId="2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horizontal="left" vertical="center" wrapText="1"/>
    </xf>
    <xf numFmtId="0" fontId="24" fillId="10" borderId="23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32" fillId="10" borderId="21" xfId="0" applyFont="1" applyFill="1" applyBorder="1" applyAlignment="1">
      <alignment vertical="center" wrapText="1"/>
    </xf>
    <xf numFmtId="0" fontId="32" fillId="10" borderId="26" xfId="0" applyFont="1" applyFill="1" applyBorder="1" applyAlignment="1">
      <alignment vertical="center" wrapText="1"/>
    </xf>
    <xf numFmtId="0" fontId="32" fillId="10" borderId="1" xfId="0" applyFont="1" applyFill="1" applyBorder="1" applyAlignment="1">
      <alignment horizontal="left" vertical="center" wrapText="1"/>
    </xf>
    <xf numFmtId="43" fontId="15" fillId="10" borderId="1" xfId="2" applyFont="1" applyFill="1" applyBorder="1" applyAlignment="1">
      <alignment horizontal="center" vertical="center" wrapText="1"/>
    </xf>
    <xf numFmtId="43" fontId="32" fillId="10" borderId="1" xfId="2" applyFont="1" applyFill="1" applyBorder="1"/>
    <xf numFmtId="43" fontId="32" fillId="10" borderId="1" xfId="2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horizontal="left" vertical="center" wrapText="1"/>
    </xf>
    <xf numFmtId="43" fontId="52" fillId="0" borderId="1" xfId="2" applyFont="1" applyBorder="1" applyAlignment="1">
      <alignment vertical="center" wrapText="1"/>
    </xf>
    <xf numFmtId="0" fontId="37" fillId="0" borderId="22" xfId="0" applyFont="1" applyBorder="1" applyAlignment="1">
      <alignment horizontal="center" vertical="center" wrapText="1"/>
    </xf>
    <xf numFmtId="0" fontId="24" fillId="10" borderId="27" xfId="0" applyFont="1" applyFill="1" applyBorder="1" applyAlignment="1">
      <alignment horizontal="left" vertical="center" wrapText="1"/>
    </xf>
    <xf numFmtId="0" fontId="15" fillId="12" borderId="21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/>
    </xf>
    <xf numFmtId="43" fontId="19" fillId="11" borderId="1" xfId="2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51" fillId="13" borderId="22" xfId="0" applyFont="1" applyFill="1" applyBorder="1" applyAlignment="1">
      <alignment horizontal="center" vertical="center" wrapText="1"/>
    </xf>
    <xf numFmtId="0" fontId="24" fillId="10" borderId="24" xfId="0" applyFont="1" applyFill="1" applyBorder="1" applyAlignment="1">
      <alignment vertical="center" wrapText="1"/>
    </xf>
    <xf numFmtId="0" fontId="19" fillId="11" borderId="24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12" borderId="25" xfId="0" applyFont="1" applyFill="1" applyBorder="1" applyAlignment="1">
      <alignment horizontal="center" vertical="center"/>
    </xf>
    <xf numFmtId="0" fontId="37" fillId="14" borderId="28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37" fillId="14" borderId="1" xfId="0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left" vertical="center" wrapText="1"/>
    </xf>
    <xf numFmtId="0" fontId="24" fillId="10" borderId="23" xfId="0" applyFont="1" applyFill="1" applyBorder="1" applyAlignment="1">
      <alignment horizontal="left" vertical="center" wrapText="1"/>
    </xf>
    <xf numFmtId="43" fontId="19" fillId="2" borderId="1" xfId="2" applyFont="1" applyFill="1" applyBorder="1" applyAlignment="1">
      <alignment vertical="center" wrapText="1"/>
    </xf>
    <xf numFmtId="43" fontId="15" fillId="0" borderId="1" xfId="2" applyFont="1" applyFill="1" applyBorder="1" applyAlignment="1">
      <alignment vertical="center" wrapText="1"/>
    </xf>
    <xf numFmtId="43" fontId="19" fillId="0" borderId="4" xfId="2" applyFont="1" applyFill="1" applyBorder="1" applyAlignment="1">
      <alignment horizontal="center" vertical="center" wrapText="1"/>
    </xf>
    <xf numFmtId="0" fontId="37" fillId="10" borderId="29" xfId="0" applyFont="1" applyFill="1" applyBorder="1" applyAlignment="1">
      <alignment vertical="center" wrapText="1"/>
    </xf>
    <xf numFmtId="0" fontId="24" fillId="10" borderId="29" xfId="0" applyFont="1" applyFill="1" applyBorder="1" applyAlignment="1">
      <alignment vertical="center" wrapText="1"/>
    </xf>
    <xf numFmtId="0" fontId="37" fillId="10" borderId="29" xfId="0" applyFont="1" applyFill="1" applyBorder="1" applyAlignment="1">
      <alignment horizontal="left" vertical="center" wrapText="1"/>
    </xf>
    <xf numFmtId="43" fontId="19" fillId="10" borderId="5" xfId="2" applyFont="1" applyFill="1" applyBorder="1" applyAlignment="1">
      <alignment horizontal="center" vertical="center" wrapText="1"/>
    </xf>
    <xf numFmtId="43" fontId="52" fillId="11" borderId="5" xfId="2" applyFont="1" applyFill="1" applyBorder="1" applyAlignment="1">
      <alignment vertical="center" wrapText="1"/>
    </xf>
    <xf numFmtId="0" fontId="37" fillId="11" borderId="30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24" fillId="11" borderId="21" xfId="0" applyFont="1" applyFill="1" applyBorder="1" applyAlignment="1">
      <alignment horizontal="center" vertical="center"/>
    </xf>
    <xf numFmtId="0" fontId="32" fillId="12" borderId="21" xfId="0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center" vertical="center"/>
    </xf>
    <xf numFmtId="0" fontId="24" fillId="11" borderId="23" xfId="0" applyFont="1" applyFill="1" applyBorder="1" applyAlignment="1">
      <alignment horizontal="center" vertical="center"/>
    </xf>
    <xf numFmtId="43" fontId="12" fillId="2" borderId="1" xfId="2" applyFont="1" applyFill="1" applyBorder="1"/>
    <xf numFmtId="43" fontId="12" fillId="2" borderId="1" xfId="2" applyFont="1" applyFill="1" applyBorder="1" applyAlignment="1">
      <alignment vertical="center"/>
    </xf>
    <xf numFmtId="43" fontId="12" fillId="0" borderId="1" xfId="2" applyFont="1" applyBorder="1" applyAlignment="1">
      <alignment horizontal="center"/>
    </xf>
    <xf numFmtId="43" fontId="15" fillId="7" borderId="1" xfId="0" applyNumberFormat="1" applyFont="1" applyFill="1" applyBorder="1" applyAlignment="1">
      <alignment horizontal="left" vertical="center" wrapText="1"/>
    </xf>
    <xf numFmtId="0" fontId="53" fillId="12" borderId="21" xfId="0" applyFont="1" applyFill="1" applyBorder="1" applyAlignment="1">
      <alignment horizontal="center" vertical="center"/>
    </xf>
    <xf numFmtId="43" fontId="12" fillId="0" borderId="1" xfId="2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4" fillId="10" borderId="2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43" fontId="11" fillId="3" borderId="1" xfId="2" applyFont="1" applyFill="1" applyBorder="1"/>
    <xf numFmtId="43" fontId="11" fillId="0" borderId="1" xfId="2" applyFont="1" applyBorder="1"/>
    <xf numFmtId="44" fontId="11" fillId="0" borderId="1" xfId="7" applyNumberFormat="1" applyFont="1" applyBorder="1"/>
    <xf numFmtId="4" fontId="32" fillId="2" borderId="7" xfId="0" applyNumberFormat="1" applyFont="1" applyFill="1" applyBorder="1"/>
    <xf numFmtId="43" fontId="32" fillId="4" borderId="1" xfId="2" applyFont="1" applyFill="1" applyBorder="1"/>
    <xf numFmtId="43" fontId="54" fillId="3" borderId="1" xfId="2" applyFont="1" applyFill="1" applyBorder="1" applyAlignment="1">
      <alignment horizontal="left"/>
    </xf>
    <xf numFmtId="0" fontId="5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1" xfId="0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/>
    <xf numFmtId="43" fontId="54" fillId="2" borderId="1" xfId="2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43" fontId="54" fillId="2" borderId="3" xfId="2" applyFont="1" applyFill="1" applyBorder="1" applyAlignment="1">
      <alignment horizontal="left"/>
    </xf>
    <xf numFmtId="43" fontId="6" fillId="0" borderId="1" xfId="2" applyFont="1" applyBorder="1"/>
    <xf numFmtId="43" fontId="54" fillId="3" borderId="7" xfId="2" applyFont="1" applyFill="1" applyBorder="1" applyAlignment="1">
      <alignment horizontal="left"/>
    </xf>
    <xf numFmtId="0" fontId="42" fillId="0" borderId="0" xfId="0" applyFont="1" applyAlignment="1"/>
    <xf numFmtId="0" fontId="19" fillId="17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3" fontId="19" fillId="2" borderId="1" xfId="3" applyFont="1" applyFill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/>
    </xf>
    <xf numFmtId="43" fontId="19" fillId="2" borderId="1" xfId="3" applyFont="1" applyFill="1" applyBorder="1" applyAlignment="1">
      <alignment vertical="center"/>
    </xf>
    <xf numFmtId="43" fontId="19" fillId="2" borderId="1" xfId="3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 wrapText="1"/>
    </xf>
    <xf numFmtId="43" fontId="15" fillId="0" borderId="1" xfId="3" applyFont="1" applyFill="1" applyBorder="1" applyAlignment="1">
      <alignment horizontal="center" vertical="center"/>
    </xf>
    <xf numFmtId="43" fontId="22" fillId="0" borderId="1" xfId="3" applyFont="1" applyFill="1" applyBorder="1" applyAlignment="1">
      <alignment horizontal="center" vertical="center"/>
    </xf>
    <xf numFmtId="43" fontId="19" fillId="0" borderId="1" xfId="0" applyNumberFormat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horizontal="center" vertical="center" wrapText="1"/>
    </xf>
    <xf numFmtId="43" fontId="12" fillId="2" borderId="1" xfId="0" applyNumberFormat="1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horizontal="center" vertical="center" wrapText="1"/>
    </xf>
    <xf numFmtId="43" fontId="19" fillId="2" borderId="1" xfId="3" applyFont="1" applyFill="1" applyBorder="1" applyAlignment="1">
      <alignment horizontal="left" vertical="center" wrapText="1"/>
    </xf>
    <xf numFmtId="43" fontId="21" fillId="2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21" fillId="0" borderId="1" xfId="3" applyFont="1" applyFill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3" fontId="19" fillId="17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3" fontId="19" fillId="2" borderId="1" xfId="3" applyFont="1" applyFill="1" applyBorder="1" applyAlignment="1">
      <alignment horizontal="center" vertical="center" wrapText="1"/>
    </xf>
    <xf numFmtId="43" fontId="12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3" fontId="15" fillId="2" borderId="1" xfId="3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17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3" fontId="12" fillId="0" borderId="1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43" fontId="21" fillId="2" borderId="1" xfId="0" applyNumberFormat="1" applyFont="1" applyFill="1" applyBorder="1"/>
    <xf numFmtId="43" fontId="19" fillId="2" borderId="3" xfId="3" applyFont="1" applyFill="1" applyBorder="1" applyAlignment="1">
      <alignment horizontal="center" vertical="center"/>
    </xf>
    <xf numFmtId="43" fontId="56" fillId="3" borderId="7" xfId="2" applyFont="1" applyFill="1" applyBorder="1"/>
    <xf numFmtId="43" fontId="8" fillId="0" borderId="20" xfId="2" applyFont="1" applyFill="1" applyBorder="1"/>
    <xf numFmtId="43" fontId="8" fillId="0" borderId="5" xfId="2" applyFont="1" applyFill="1" applyBorder="1"/>
    <xf numFmtId="0" fontId="42" fillId="0" borderId="8" xfId="0" applyFont="1" applyFill="1" applyBorder="1" applyAlignment="1">
      <alignment horizontal="right" vertical="center" wrapText="1"/>
    </xf>
    <xf numFmtId="0" fontId="42" fillId="0" borderId="4" xfId="0" applyFont="1" applyFill="1" applyBorder="1" applyAlignment="1">
      <alignment horizontal="right" vertical="center" wrapText="1"/>
    </xf>
    <xf numFmtId="43" fontId="8" fillId="0" borderId="1" xfId="2" applyFont="1" applyBorder="1"/>
    <xf numFmtId="0" fontId="8" fillId="0" borderId="0" xfId="0" applyFont="1" applyBorder="1"/>
    <xf numFmtId="166" fontId="6" fillId="4" borderId="7" xfId="0" applyNumberFormat="1" applyFont="1" applyFill="1" applyBorder="1" applyAlignment="1">
      <alignment wrapText="1"/>
    </xf>
    <xf numFmtId="43" fontId="56" fillId="2" borderId="18" xfId="2" applyFont="1" applyFill="1" applyBorder="1"/>
    <xf numFmtId="43" fontId="46" fillId="2" borderId="5" xfId="2" applyFont="1" applyFill="1" applyBorder="1" applyAlignment="1">
      <alignment horizontal="left"/>
    </xf>
    <xf numFmtId="43" fontId="56" fillId="2" borderId="3" xfId="2" applyFont="1" applyFill="1" applyBorder="1"/>
    <xf numFmtId="43" fontId="46" fillId="2" borderId="3" xfId="2" applyFont="1" applyFill="1" applyBorder="1" applyAlignment="1">
      <alignment horizontal="left"/>
    </xf>
    <xf numFmtId="43" fontId="8" fillId="0" borderId="18" xfId="2" applyFont="1" applyBorder="1"/>
    <xf numFmtId="43" fontId="8" fillId="0" borderId="3" xfId="2" applyFont="1" applyBorder="1"/>
    <xf numFmtId="166" fontId="6" fillId="4" borderId="5" xfId="0" applyNumberFormat="1" applyFont="1" applyFill="1" applyBorder="1" applyAlignment="1">
      <alignment wrapText="1"/>
    </xf>
    <xf numFmtId="166" fontId="6" fillId="4" borderId="1" xfId="0" applyNumberFormat="1" applyFont="1" applyFill="1" applyBorder="1" applyAlignment="1">
      <alignment horizontal="center" vertical="center" wrapText="1"/>
    </xf>
    <xf numFmtId="43" fontId="56" fillId="2" borderId="1" xfId="2" applyFont="1" applyFill="1" applyBorder="1"/>
    <xf numFmtId="43" fontId="8" fillId="0" borderId="4" xfId="2" applyFont="1" applyBorder="1"/>
    <xf numFmtId="0" fontId="6" fillId="18" borderId="19" xfId="0" applyFont="1" applyFill="1" applyBorder="1" applyAlignment="1">
      <alignment horizontal="left"/>
    </xf>
    <xf numFmtId="0" fontId="6" fillId="18" borderId="2" xfId="0" applyFont="1" applyFill="1" applyBorder="1" applyAlignment="1">
      <alignment horizontal="left"/>
    </xf>
    <xf numFmtId="0" fontId="6" fillId="18" borderId="8" xfId="0" applyFont="1" applyFill="1" applyBorder="1" applyAlignment="1">
      <alignment horizontal="left"/>
    </xf>
    <xf numFmtId="0" fontId="6" fillId="18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18" borderId="12" xfId="0" applyFont="1" applyFill="1" applyBorder="1" applyAlignment="1">
      <alignment horizontal="left"/>
    </xf>
    <xf numFmtId="0" fontId="6" fillId="18" borderId="13" xfId="0" applyFont="1" applyFill="1" applyBorder="1" applyAlignment="1">
      <alignment horizontal="left"/>
    </xf>
    <xf numFmtId="0" fontId="6" fillId="18" borderId="14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49" fontId="46" fillId="2" borderId="19" xfId="5" applyNumberFormat="1" applyFont="1" applyFill="1" applyBorder="1" applyAlignment="1">
      <alignment horizontal="left" wrapText="1"/>
    </xf>
    <xf numFmtId="49" fontId="46" fillId="2" borderId="2" xfId="5" applyNumberFormat="1" applyFont="1" applyFill="1" applyBorder="1" applyAlignment="1">
      <alignment horizontal="left" wrapText="1"/>
    </xf>
    <xf numFmtId="49" fontId="46" fillId="2" borderId="20" xfId="5" applyNumberFormat="1" applyFont="1" applyFill="1" applyBorder="1" applyAlignment="1">
      <alignment horizontal="left" wrapText="1"/>
    </xf>
    <xf numFmtId="49" fontId="46" fillId="2" borderId="6" xfId="5" applyNumberFormat="1" applyFont="1" applyFill="1" applyBorder="1" applyAlignment="1">
      <alignment horizontal="left" wrapText="1"/>
    </xf>
    <xf numFmtId="49" fontId="46" fillId="2" borderId="8" xfId="5" applyNumberFormat="1" applyFont="1" applyFill="1" applyBorder="1" applyAlignment="1">
      <alignment horizontal="left" wrapText="1"/>
    </xf>
    <xf numFmtId="49" fontId="46" fillId="2" borderId="4" xfId="5" applyNumberFormat="1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6" fillId="2" borderId="32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2" borderId="32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left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8" fillId="2" borderId="17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3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3" fillId="6" borderId="3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3" fillId="6" borderId="6" xfId="0" applyFont="1" applyFill="1" applyBorder="1" applyAlignment="1">
      <alignment horizontal="center"/>
    </xf>
    <xf numFmtId="0" fontId="43" fillId="6" borderId="8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/>
    </xf>
    <xf numFmtId="0" fontId="43" fillId="6" borderId="6" xfId="0" applyFont="1" applyFill="1" applyBorder="1" applyAlignment="1">
      <alignment horizontal="center" vertical="center" wrapText="1"/>
    </xf>
    <xf numFmtId="0" fontId="43" fillId="6" borderId="8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49" fontId="46" fillId="2" borderId="19" xfId="5" applyNumberFormat="1" applyFont="1" applyFill="1" applyBorder="1" applyAlignment="1">
      <alignment horizontal="left" vertical="center" wrapText="1"/>
    </xf>
    <xf numFmtId="49" fontId="46" fillId="2" borderId="2" xfId="5" applyNumberFormat="1" applyFont="1" applyFill="1" applyBorder="1" applyAlignment="1">
      <alignment horizontal="left" vertical="center" wrapText="1"/>
    </xf>
    <xf numFmtId="49" fontId="46" fillId="2" borderId="20" xfId="5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/>
    </xf>
    <xf numFmtId="0" fontId="26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top" wrapText="1"/>
    </xf>
    <xf numFmtId="0" fontId="29" fillId="5" borderId="12" xfId="0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2" borderId="1" xfId="0" applyFont="1" applyFill="1" applyBorder="1" applyAlignment="1">
      <alignment horizontal="right"/>
    </xf>
    <xf numFmtId="0" fontId="30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32" fillId="2" borderId="12" xfId="0" applyFont="1" applyFill="1" applyBorder="1" applyAlignment="1">
      <alignment horizontal="right"/>
    </xf>
    <xf numFmtId="0" fontId="32" fillId="2" borderId="13" xfId="0" applyFont="1" applyFill="1" applyBorder="1" applyAlignment="1">
      <alignment horizontal="right"/>
    </xf>
    <xf numFmtId="0" fontId="32" fillId="2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3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49" fontId="54" fillId="2" borderId="6" xfId="5" applyNumberFormat="1" applyFont="1" applyFill="1" applyBorder="1" applyAlignment="1">
      <alignment horizontal="left" wrapText="1"/>
    </xf>
    <xf numFmtId="49" fontId="54" fillId="2" borderId="8" xfId="5" applyNumberFormat="1" applyFont="1" applyFill="1" applyBorder="1" applyAlignment="1">
      <alignment horizontal="left" wrapText="1"/>
    </xf>
    <xf numFmtId="49" fontId="54" fillId="2" borderId="4" xfId="5" applyNumberFormat="1" applyFont="1" applyFill="1" applyBorder="1" applyAlignment="1">
      <alignment horizontal="left" wrapText="1"/>
    </xf>
    <xf numFmtId="0" fontId="35" fillId="0" borderId="31" xfId="0" applyNumberFormat="1" applyFont="1" applyBorder="1" applyAlignment="1">
      <alignment horizontal="center"/>
    </xf>
    <xf numFmtId="0" fontId="35" fillId="0" borderId="0" xfId="0" applyNumberFormat="1" applyFont="1" applyBorder="1" applyAlignment="1">
      <alignment horizontal="center"/>
    </xf>
    <xf numFmtId="0" fontId="36" fillId="0" borderId="31" xfId="0" applyNumberFormat="1" applyFont="1" applyBorder="1" applyAlignment="1">
      <alignment horizontal="center" vertical="center"/>
    </xf>
    <xf numFmtId="0" fontId="36" fillId="0" borderId="0" xfId="0" applyNumberFormat="1" applyFont="1" applyBorder="1" applyAlignment="1">
      <alignment horizontal="center" vertical="center"/>
    </xf>
    <xf numFmtId="0" fontId="36" fillId="0" borderId="31" xfId="0" applyNumberFormat="1" applyFont="1" applyBorder="1" applyAlignment="1">
      <alignment horizontal="center"/>
    </xf>
    <xf numFmtId="0" fontId="36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horizontal="right"/>
    </xf>
    <xf numFmtId="0" fontId="16" fillId="0" borderId="0" xfId="0" applyFont="1" applyAlignment="1">
      <alignment horizontal="left" wrapText="1"/>
    </xf>
    <xf numFmtId="0" fontId="35" fillId="0" borderId="31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right" vertical="center" wrapText="1"/>
    </xf>
    <xf numFmtId="49" fontId="54" fillId="2" borderId="12" xfId="5" applyNumberFormat="1" applyFont="1" applyFill="1" applyBorder="1" applyAlignment="1">
      <alignment horizontal="left" wrapText="1"/>
    </xf>
    <xf numFmtId="49" fontId="54" fillId="2" borderId="13" xfId="5" applyNumberFormat="1" applyFont="1" applyFill="1" applyBorder="1" applyAlignment="1">
      <alignment horizontal="left" wrapText="1"/>
    </xf>
    <xf numFmtId="49" fontId="54" fillId="2" borderId="14" xfId="5" applyNumberFormat="1" applyFont="1" applyFill="1" applyBorder="1" applyAlignment="1">
      <alignment horizontal="left" wrapText="1"/>
    </xf>
    <xf numFmtId="0" fontId="43" fillId="6" borderId="1" xfId="0" applyFont="1" applyFill="1" applyBorder="1" applyAlignment="1">
      <alignment horizontal="center"/>
    </xf>
  </cellXfs>
  <cellStyles count="10">
    <cellStyle name="40% - Énfasis1" xfId="8" builtinId="31"/>
    <cellStyle name="Comma 2" xfId="1"/>
    <cellStyle name="Hipervínculo" xfId="9" builtinId="8"/>
    <cellStyle name="Millares" xfId="2" builtinId="3"/>
    <cellStyle name="Millares 2" xfId="3"/>
    <cellStyle name="Moneda 2" xfId="4"/>
    <cellStyle name="Moneda 2 2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colors>
    <mruColors>
      <color rgb="FFEDE6B5"/>
      <color rgb="FFCBF010"/>
      <color rgb="FFE79045"/>
      <color rgb="FF00F2FE"/>
      <color rgb="FF0089F1"/>
      <color rgb="FF00DA28"/>
      <color rgb="FF00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A%202023/POA%20TRABAJADO/PROGRAMA%2012/POA%202023%20DGT%20(2)22-08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A%202023/POA%20TRABAJADO/PROGRAMA%2012/POA%202023%20Asistencia%20Judicial%20(corregi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A%202023/POA%20TRABAJADO/PROGRAMA%2012/POA%202023%20Comite%20Nacional%20de%20Salario%20(O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emiliano_burgos\Downloads\presupuesto%202021\1.23%20%20PO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_nuesi/Desktop/2%20%20%200%20%20%202%20%20%203/1.23%20%20POA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A%202023/POA%20TRABAJADO%20EMILIANO/POA%202023%20Igualdad%20de%20Oportunidad%20para%20POA-2023%20(Corregido,%20Pres.%2020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T"/>
      <sheetName val="ACCIONES LABORALES"/>
      <sheetName val="Presupuesto"/>
      <sheetName val="Plantilla de insumos"/>
      <sheetName val="Clasificador objetal"/>
    </sheetNames>
    <sheetDataSet>
      <sheetData sheetId="0"/>
      <sheetData sheetId="1"/>
      <sheetData sheetId="2">
        <row r="138">
          <cell r="E138">
            <v>85500</v>
          </cell>
        </row>
        <row r="150">
          <cell r="E150">
            <v>95000</v>
          </cell>
        </row>
        <row r="168">
          <cell r="E168">
            <v>38000</v>
          </cell>
        </row>
        <row r="194">
          <cell r="E194">
            <v>282470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enc. Jud. 2022"/>
      <sheetName val="Presupuesto"/>
      <sheetName val="Plantilla de insusmos."/>
      <sheetName val="Objetales"/>
    </sheetNames>
    <sheetDataSet>
      <sheetData sheetId="0"/>
      <sheetData sheetId="1">
        <row r="18">
          <cell r="E18">
            <v>146141</v>
          </cell>
        </row>
        <row r="24">
          <cell r="E24">
            <v>485758</v>
          </cell>
        </row>
        <row r="32">
          <cell r="E32">
            <v>225400</v>
          </cell>
        </row>
        <row r="39">
          <cell r="E39">
            <v>144000</v>
          </cell>
        </row>
        <row r="48">
          <cell r="E48">
            <v>701700</v>
          </cell>
        </row>
        <row r="65">
          <cell r="E65">
            <v>13800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E DE SALARIOS"/>
      <sheetName val="Presupuesto"/>
      <sheetName val="Plantilla de Insumos"/>
      <sheetName val="Clasificado objetal"/>
    </sheetNames>
    <sheetDataSet>
      <sheetData sheetId="0"/>
      <sheetData sheetId="1">
        <row r="14">
          <cell r="E14">
            <v>50000</v>
          </cell>
        </row>
        <row r="22">
          <cell r="E22">
            <v>30000</v>
          </cell>
        </row>
        <row r="29">
          <cell r="E29">
            <v>60000</v>
          </cell>
        </row>
        <row r="36">
          <cell r="E36">
            <v>40000</v>
          </cell>
        </row>
        <row r="46">
          <cell r="E46">
            <v>130000</v>
          </cell>
        </row>
        <row r="56">
          <cell r="E56">
            <v>42000</v>
          </cell>
        </row>
        <row r="65">
          <cell r="E65">
            <v>87900</v>
          </cell>
        </row>
        <row r="74">
          <cell r="E74">
            <v>167850</v>
          </cell>
        </row>
        <row r="84">
          <cell r="E84">
            <v>287000</v>
          </cell>
        </row>
        <row r="90">
          <cell r="E90">
            <v>150000</v>
          </cell>
        </row>
        <row r="98">
          <cell r="E98">
            <v>918684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o Infantil"/>
      <sheetName val="Pres. 2021"/>
      <sheetName val="Clasificador Objetal"/>
      <sheetName val="Hoja1"/>
      <sheetName val="Insumos"/>
    </sheetNames>
    <sheetDataSet>
      <sheetData sheetId="0" refreshError="1"/>
      <sheetData sheetId="1" refreshError="1">
        <row r="134">
          <cell r="E134">
            <v>216000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o Infantil"/>
      <sheetName val="Pres. 2020"/>
      <sheetName val="Clasificador Objetal"/>
      <sheetName val="Insumos"/>
    </sheetNames>
    <sheetDataSet>
      <sheetData sheetId="0" refreshError="1"/>
      <sheetData sheetId="1" refreshError="1">
        <row r="115">
          <cell r="E115">
            <v>0</v>
          </cell>
        </row>
        <row r="324">
          <cell r="E324">
            <v>1600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22  IGUALDAD DE OPORT."/>
      <sheetName val="Presupuesto"/>
      <sheetName val="tabla de insumos"/>
      <sheetName val="Cuentas"/>
      <sheetName val="Hoja3"/>
    </sheetNames>
    <sheetDataSet>
      <sheetData sheetId="0" refreshError="1"/>
      <sheetData sheetId="1" refreshError="1">
        <row r="16">
          <cell r="E16">
            <v>610000</v>
          </cell>
        </row>
        <row r="29">
          <cell r="E29">
            <v>139018</v>
          </cell>
        </row>
        <row r="46">
          <cell r="E46">
            <v>194750</v>
          </cell>
        </row>
        <row r="52">
          <cell r="E52">
            <v>191850</v>
          </cell>
        </row>
        <row r="70">
          <cell r="E70">
            <v>60550</v>
          </cell>
        </row>
        <row r="77">
          <cell r="E77">
            <v>48080</v>
          </cell>
        </row>
        <row r="84">
          <cell r="E84">
            <v>48080</v>
          </cell>
        </row>
        <row r="91">
          <cell r="E91">
            <v>25125</v>
          </cell>
        </row>
        <row r="102">
          <cell r="E102">
            <v>23000</v>
          </cell>
        </row>
        <row r="112">
          <cell r="E112">
            <v>25225</v>
          </cell>
        </row>
        <row r="119">
          <cell r="E119">
            <v>55500</v>
          </cell>
        </row>
        <row r="129">
          <cell r="E129">
            <v>27300</v>
          </cell>
        </row>
        <row r="139">
          <cell r="E139">
            <v>20248</v>
          </cell>
        </row>
        <row r="148">
          <cell r="E148">
            <v>109504</v>
          </cell>
        </row>
        <row r="159">
          <cell r="E159">
            <v>200000</v>
          </cell>
        </row>
        <row r="199">
          <cell r="E199">
            <v>55050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2"/>
  <sheetViews>
    <sheetView topLeftCell="A88" zoomScale="80" zoomScaleNormal="80" workbookViewId="0">
      <selection activeCell="A15" sqref="A15"/>
    </sheetView>
  </sheetViews>
  <sheetFormatPr baseColWidth="10" defaultColWidth="11.42578125" defaultRowHeight="15.75" x14ac:dyDescent="0.25"/>
  <cols>
    <col min="1" max="1" width="49.42578125" style="69" customWidth="1"/>
    <col min="2" max="2" width="28.7109375" style="69" customWidth="1"/>
    <col min="3" max="3" width="27" style="92" customWidth="1"/>
    <col min="4" max="4" width="8.5703125" style="69" customWidth="1"/>
    <col min="5" max="6" width="5.7109375" style="69" customWidth="1"/>
    <col min="7" max="7" width="6.28515625" style="69" customWidth="1"/>
    <col min="8" max="8" width="5.28515625" style="69" customWidth="1"/>
    <col min="9" max="9" width="5.85546875" style="69" customWidth="1"/>
    <col min="10" max="10" width="9.7109375" style="69" customWidth="1"/>
    <col min="11" max="12" width="5.5703125" style="69" customWidth="1"/>
    <col min="13" max="13" width="8.5703125" style="69" customWidth="1"/>
    <col min="14" max="14" width="4.85546875" style="69" customWidth="1"/>
    <col min="15" max="15" width="7.5703125" style="69" customWidth="1"/>
    <col min="16" max="16" width="18.140625" style="69" bestFit="1" customWidth="1"/>
    <col min="17" max="17" width="16.42578125" style="69" customWidth="1"/>
    <col min="18" max="18" width="18" style="69" customWidth="1"/>
    <col min="19" max="19" width="19.42578125" style="69" customWidth="1"/>
    <col min="20" max="20" width="15.28515625" style="69" customWidth="1"/>
    <col min="21" max="21" width="15.5703125" style="69" customWidth="1"/>
    <col min="22" max="16384" width="11.42578125" style="69"/>
  </cols>
  <sheetData>
    <row r="1" spans="1:84" ht="32.25" x14ac:dyDescent="0.4">
      <c r="A1" s="569" t="s">
        <v>19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81"/>
    </row>
    <row r="2" spans="1:84" ht="25.5" customHeight="1" x14ac:dyDescent="0.3">
      <c r="A2" s="570" t="s">
        <v>30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81"/>
    </row>
    <row r="3" spans="1:84" ht="25.5" customHeight="1" x14ac:dyDescent="0.3">
      <c r="A3" s="570" t="s">
        <v>37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81"/>
    </row>
    <row r="4" spans="1:84" ht="18.75" x14ac:dyDescent="0.3">
      <c r="A4" s="82"/>
      <c r="B4" s="82"/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</row>
    <row r="5" spans="1:84" ht="25.5" customHeight="1" x14ac:dyDescent="0.3">
      <c r="A5" s="571" t="s">
        <v>232</v>
      </c>
      <c r="B5" s="571"/>
      <c r="C5" s="571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85"/>
      <c r="S5" s="85"/>
    </row>
    <row r="6" spans="1:84" ht="17.25" x14ac:dyDescent="0.3">
      <c r="A6" s="246" t="s">
        <v>233</v>
      </c>
      <c r="B6" s="572" t="s">
        <v>234</v>
      </c>
      <c r="C6" s="572"/>
      <c r="D6" s="572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8"/>
      <c r="S6" s="85"/>
    </row>
    <row r="7" spans="1:84" ht="27" customHeight="1" x14ac:dyDescent="0.3">
      <c r="A7" s="568" t="s">
        <v>235</v>
      </c>
      <c r="B7" s="568"/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</row>
    <row r="8" spans="1:84" ht="27" customHeight="1" x14ac:dyDescent="0.3">
      <c r="A8" s="247" t="s">
        <v>197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</row>
    <row r="9" spans="1:84" ht="27" customHeight="1" x14ac:dyDescent="0.3">
      <c r="A9" s="11" t="s">
        <v>47</v>
      </c>
      <c r="B9" s="8"/>
      <c r="C9" s="8"/>
      <c r="D9" s="8"/>
      <c r="E9" s="8"/>
      <c r="F9" s="8"/>
      <c r="G9" s="8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</row>
    <row r="10" spans="1:84" ht="27" customHeight="1" x14ac:dyDescent="0.3">
      <c r="A10" s="11" t="s">
        <v>164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40"/>
      <c r="N10" s="240"/>
      <c r="O10" s="240"/>
      <c r="P10" s="240"/>
      <c r="Q10" s="240"/>
      <c r="R10" s="240"/>
      <c r="S10" s="240"/>
    </row>
    <row r="11" spans="1:84" ht="15.75" customHeight="1" x14ac:dyDescent="0.25">
      <c r="A11" s="553" t="s">
        <v>237</v>
      </c>
      <c r="B11" s="553" t="s">
        <v>238</v>
      </c>
      <c r="C11" s="553" t="s">
        <v>239</v>
      </c>
      <c r="D11" s="561" t="s">
        <v>240</v>
      </c>
      <c r="E11" s="562"/>
      <c r="F11" s="563"/>
      <c r="G11" s="561" t="s">
        <v>2</v>
      </c>
      <c r="H11" s="562"/>
      <c r="I11" s="563"/>
      <c r="J11" s="561" t="s">
        <v>3</v>
      </c>
      <c r="K11" s="562"/>
      <c r="L11" s="563"/>
      <c r="M11" s="561" t="s">
        <v>4</v>
      </c>
      <c r="N11" s="562"/>
      <c r="O11" s="563"/>
      <c r="P11" s="561" t="s">
        <v>241</v>
      </c>
      <c r="Q11" s="562"/>
      <c r="R11" s="563"/>
      <c r="S11" s="553" t="s">
        <v>18</v>
      </c>
    </row>
    <row r="12" spans="1:84" ht="45" customHeight="1" x14ac:dyDescent="0.25">
      <c r="A12" s="567"/>
      <c r="B12" s="567"/>
      <c r="C12" s="567"/>
      <c r="D12" s="564"/>
      <c r="E12" s="565"/>
      <c r="F12" s="566"/>
      <c r="G12" s="564"/>
      <c r="H12" s="565"/>
      <c r="I12" s="566"/>
      <c r="J12" s="564" t="s">
        <v>11</v>
      </c>
      <c r="K12" s="565" t="s">
        <v>12</v>
      </c>
      <c r="L12" s="566" t="s">
        <v>13</v>
      </c>
      <c r="M12" s="564" t="s">
        <v>14</v>
      </c>
      <c r="N12" s="565"/>
      <c r="O12" s="566"/>
      <c r="P12" s="564"/>
      <c r="Q12" s="565"/>
      <c r="R12" s="566"/>
      <c r="S12" s="554"/>
    </row>
    <row r="13" spans="1:84" ht="45" customHeight="1" x14ac:dyDescent="0.25">
      <c r="A13" s="554"/>
      <c r="B13" s="554"/>
      <c r="C13" s="554"/>
      <c r="D13" s="250" t="s">
        <v>5</v>
      </c>
      <c r="E13" s="250" t="s">
        <v>6</v>
      </c>
      <c r="F13" s="250" t="s">
        <v>7</v>
      </c>
      <c r="G13" s="250" t="s">
        <v>8</v>
      </c>
      <c r="H13" s="250" t="s">
        <v>9</v>
      </c>
      <c r="I13" s="250" t="s">
        <v>10</v>
      </c>
      <c r="J13" s="250" t="s">
        <v>11</v>
      </c>
      <c r="K13" s="250" t="s">
        <v>12</v>
      </c>
      <c r="L13" s="250" t="s">
        <v>13</v>
      </c>
      <c r="M13" s="250" t="s">
        <v>14</v>
      </c>
      <c r="N13" s="250" t="s">
        <v>15</v>
      </c>
      <c r="O13" s="250" t="s">
        <v>16</v>
      </c>
      <c r="P13" s="250" t="s">
        <v>21</v>
      </c>
      <c r="Q13" s="251" t="s">
        <v>22</v>
      </c>
      <c r="R13" s="250" t="s">
        <v>23</v>
      </c>
      <c r="S13" s="252"/>
    </row>
    <row r="14" spans="1:84" ht="51.75" customHeight="1" x14ac:dyDescent="0.25">
      <c r="A14" s="44" t="s">
        <v>243</v>
      </c>
      <c r="B14" s="44" t="s">
        <v>133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253">
        <f>SUM(P15:P55)</f>
        <v>5439770</v>
      </c>
      <c r="Q14" s="44"/>
      <c r="R14" s="44"/>
      <c r="S14" s="44"/>
    </row>
    <row r="15" spans="1:84" s="89" customFormat="1" ht="65.25" customHeight="1" x14ac:dyDescent="0.25">
      <c r="A15" s="254" t="s">
        <v>244</v>
      </c>
      <c r="B15" s="30" t="s">
        <v>134</v>
      </c>
      <c r="C15" s="33" t="s">
        <v>919</v>
      </c>
      <c r="D15" s="233"/>
      <c r="E15" s="233"/>
      <c r="F15" s="254"/>
      <c r="G15" s="233"/>
      <c r="H15" s="254"/>
      <c r="I15" s="254"/>
      <c r="J15" s="254"/>
      <c r="K15" s="233"/>
      <c r="L15" s="233"/>
      <c r="M15" s="254"/>
      <c r="N15" s="254"/>
      <c r="O15" s="254"/>
      <c r="P15" s="255"/>
      <c r="Q15" s="254"/>
      <c r="R15" s="254"/>
      <c r="S15" s="254" t="s">
        <v>135</v>
      </c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7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</row>
    <row r="16" spans="1:84" s="72" customFormat="1" ht="78" customHeight="1" x14ac:dyDescent="0.25">
      <c r="A16" s="33" t="s">
        <v>245</v>
      </c>
      <c r="B16" s="30" t="s">
        <v>136</v>
      </c>
      <c r="C16" s="234" t="s">
        <v>920</v>
      </c>
      <c r="D16" s="233"/>
      <c r="E16" s="256"/>
      <c r="F16" s="257"/>
      <c r="G16" s="258"/>
      <c r="H16" s="257"/>
      <c r="I16" s="257"/>
      <c r="J16" s="257"/>
      <c r="K16" s="256"/>
      <c r="L16" s="256"/>
      <c r="M16" s="257"/>
      <c r="N16" s="257"/>
      <c r="O16" s="257"/>
      <c r="P16" s="259">
        <v>19500</v>
      </c>
      <c r="Q16" s="257"/>
      <c r="R16" s="257"/>
      <c r="S16" s="260"/>
    </row>
    <row r="17" spans="1:19" s="72" customFormat="1" ht="81" customHeight="1" x14ac:dyDescent="0.25">
      <c r="A17" s="33" t="s">
        <v>246</v>
      </c>
      <c r="B17" s="30" t="s">
        <v>137</v>
      </c>
      <c r="C17" s="33" t="s">
        <v>921</v>
      </c>
      <c r="D17" s="261"/>
      <c r="E17" s="256"/>
      <c r="F17" s="257"/>
      <c r="G17" s="256"/>
      <c r="H17" s="257"/>
      <c r="I17" s="257"/>
      <c r="J17" s="257"/>
      <c r="K17" s="256"/>
      <c r="L17" s="256"/>
      <c r="M17" s="257"/>
      <c r="N17" s="257"/>
      <c r="O17" s="257"/>
      <c r="P17" s="259">
        <v>29250</v>
      </c>
      <c r="Q17" s="257"/>
      <c r="R17" s="257"/>
      <c r="S17" s="260"/>
    </row>
    <row r="18" spans="1:19" ht="127.5" customHeight="1" x14ac:dyDescent="0.3">
      <c r="A18" s="34" t="s">
        <v>247</v>
      </c>
      <c r="B18" s="33" t="s">
        <v>138</v>
      </c>
      <c r="C18" s="235" t="s">
        <v>31</v>
      </c>
      <c r="D18" s="36"/>
      <c r="E18" s="37"/>
      <c r="F18" s="37"/>
      <c r="G18" s="233"/>
      <c r="H18" s="233"/>
      <c r="I18" s="233"/>
      <c r="J18" s="37"/>
      <c r="K18" s="37"/>
      <c r="L18" s="37"/>
      <c r="M18" s="37"/>
      <c r="N18" s="37"/>
      <c r="O18" s="37"/>
      <c r="P18" s="66"/>
      <c r="Q18" s="39"/>
      <c r="R18" s="39"/>
      <c r="S18" s="28" t="s">
        <v>33</v>
      </c>
    </row>
    <row r="19" spans="1:19" s="72" customFormat="1" ht="73.5" customHeight="1" x14ac:dyDescent="0.25">
      <c r="A19" s="257" t="s">
        <v>248</v>
      </c>
      <c r="B19" s="257" t="s">
        <v>935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62"/>
      <c r="Q19" s="257"/>
      <c r="R19" s="257"/>
      <c r="S19" s="260" t="s">
        <v>139</v>
      </c>
    </row>
    <row r="20" spans="1:19" s="72" customFormat="1" ht="61.5" customHeight="1" x14ac:dyDescent="0.25">
      <c r="A20" s="73" t="s">
        <v>249</v>
      </c>
      <c r="B20" s="73" t="s">
        <v>140</v>
      </c>
      <c r="C20" s="33" t="s">
        <v>922</v>
      </c>
      <c r="D20" s="263"/>
      <c r="E20" s="263"/>
      <c r="F20" s="263"/>
      <c r="G20" s="257"/>
      <c r="H20" s="257"/>
      <c r="I20" s="257"/>
      <c r="J20" s="257"/>
      <c r="K20" s="257"/>
      <c r="L20" s="257"/>
      <c r="M20" s="257"/>
      <c r="N20" s="257"/>
      <c r="O20" s="257"/>
      <c r="P20" s="259">
        <v>195000</v>
      </c>
      <c r="Q20" s="257"/>
      <c r="R20" s="257"/>
      <c r="S20" s="260"/>
    </row>
    <row r="21" spans="1:19" s="72" customFormat="1" ht="56.25" customHeight="1" x14ac:dyDescent="0.25">
      <c r="A21" s="73" t="s">
        <v>250</v>
      </c>
      <c r="B21" s="73" t="s">
        <v>141</v>
      </c>
      <c r="C21" s="33" t="s">
        <v>923</v>
      </c>
      <c r="D21" s="263"/>
      <c r="E21" s="263"/>
      <c r="F21" s="263"/>
      <c r="G21" s="264"/>
      <c r="H21" s="264"/>
      <c r="I21" s="263"/>
      <c r="J21" s="263"/>
      <c r="K21" s="257"/>
      <c r="L21" s="257"/>
      <c r="M21" s="257"/>
      <c r="N21" s="257"/>
      <c r="O21" s="257"/>
      <c r="P21" s="259">
        <v>97500</v>
      </c>
      <c r="Q21" s="257"/>
      <c r="R21" s="257"/>
      <c r="S21" s="260"/>
    </row>
    <row r="22" spans="1:19" s="70" customFormat="1" ht="69" x14ac:dyDescent="0.25">
      <c r="A22" s="265" t="s">
        <v>251</v>
      </c>
      <c r="B22" s="30" t="s">
        <v>142</v>
      </c>
      <c r="C22" s="33" t="s">
        <v>143</v>
      </c>
      <c r="D22" s="34"/>
      <c r="E22" s="256"/>
      <c r="F22" s="256"/>
      <c r="G22" s="34"/>
      <c r="H22" s="34"/>
      <c r="I22" s="34"/>
      <c r="J22" s="34"/>
      <c r="K22" s="34"/>
      <c r="L22" s="34"/>
      <c r="M22" s="34"/>
      <c r="N22" s="34"/>
      <c r="O22" s="34"/>
      <c r="P22" s="259">
        <v>29250</v>
      </c>
      <c r="Q22" s="34"/>
      <c r="R22" s="34"/>
      <c r="S22" s="266"/>
    </row>
    <row r="23" spans="1:19" s="80" customFormat="1" ht="61.5" customHeight="1" x14ac:dyDescent="0.25">
      <c r="A23" s="46" t="s">
        <v>252</v>
      </c>
      <c r="B23" s="30" t="s">
        <v>144</v>
      </c>
      <c r="C23" s="33" t="s">
        <v>56</v>
      </c>
      <c r="D23" s="34"/>
      <c r="E23" s="256"/>
      <c r="F23" s="256"/>
      <c r="G23" s="34"/>
      <c r="H23" s="34"/>
      <c r="I23" s="34"/>
      <c r="J23" s="34"/>
      <c r="K23" s="34"/>
      <c r="L23" s="34"/>
      <c r="M23" s="34"/>
      <c r="N23" s="34"/>
      <c r="O23" s="34"/>
      <c r="P23" s="259">
        <v>29250</v>
      </c>
      <c r="Q23" s="34"/>
      <c r="R23" s="34"/>
      <c r="S23" s="267" t="s">
        <v>139</v>
      </c>
    </row>
    <row r="24" spans="1:19" s="80" customFormat="1" ht="70.5" customHeight="1" x14ac:dyDescent="0.25">
      <c r="A24" s="61" t="s">
        <v>253</v>
      </c>
      <c r="B24" s="33" t="s">
        <v>145</v>
      </c>
      <c r="C24" s="33" t="s">
        <v>146</v>
      </c>
      <c r="D24" s="34"/>
      <c r="E24" s="34"/>
      <c r="F24" s="256"/>
      <c r="G24" s="256"/>
      <c r="H24" s="256"/>
      <c r="I24" s="34"/>
      <c r="J24" s="34"/>
      <c r="K24" s="34"/>
      <c r="L24" s="34"/>
      <c r="M24" s="34"/>
      <c r="N24" s="34"/>
      <c r="O24" s="34"/>
      <c r="P24" s="259">
        <v>29250</v>
      </c>
      <c r="Q24" s="34"/>
      <c r="R24" s="34"/>
      <c r="S24" s="67" t="s">
        <v>139</v>
      </c>
    </row>
    <row r="25" spans="1:19" s="90" customFormat="1" ht="69.75" customHeight="1" x14ac:dyDescent="0.25">
      <c r="A25" s="257" t="s">
        <v>254</v>
      </c>
      <c r="B25" s="40" t="s">
        <v>934</v>
      </c>
      <c r="C25" s="257" t="s">
        <v>147</v>
      </c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62"/>
      <c r="Q25" s="257"/>
      <c r="R25" s="257"/>
      <c r="S25" s="268" t="s">
        <v>148</v>
      </c>
    </row>
    <row r="26" spans="1:19" s="80" customFormat="1" ht="36.75" customHeight="1" x14ac:dyDescent="0.25">
      <c r="A26" s="61" t="s">
        <v>255</v>
      </c>
      <c r="B26" s="30" t="s">
        <v>149</v>
      </c>
      <c r="C26" s="33" t="s">
        <v>150</v>
      </c>
      <c r="D26" s="34"/>
      <c r="E26" s="34"/>
      <c r="F26" s="256"/>
      <c r="G26" s="256"/>
      <c r="H26" s="34"/>
      <c r="I26" s="34"/>
      <c r="J26" s="34"/>
      <c r="K26" s="34"/>
      <c r="L26" s="34"/>
      <c r="M26" s="34"/>
      <c r="N26" s="34"/>
      <c r="O26" s="34"/>
      <c r="P26" s="259">
        <v>600000</v>
      </c>
      <c r="Q26" s="34"/>
      <c r="R26" s="34"/>
      <c r="S26" s="269" t="s">
        <v>148</v>
      </c>
    </row>
    <row r="27" spans="1:19" s="80" customFormat="1" ht="57" customHeight="1" x14ac:dyDescent="0.25">
      <c r="A27" s="30" t="s">
        <v>256</v>
      </c>
      <c r="B27" s="30" t="s">
        <v>151</v>
      </c>
      <c r="C27" s="33" t="s">
        <v>152</v>
      </c>
      <c r="D27" s="34"/>
      <c r="E27" s="34"/>
      <c r="F27" s="34"/>
      <c r="G27" s="256"/>
      <c r="H27" s="256"/>
      <c r="I27" s="256"/>
      <c r="J27" s="34"/>
      <c r="K27" s="34"/>
      <c r="L27" s="34"/>
      <c r="M27" s="34"/>
      <c r="N27" s="34"/>
      <c r="O27" s="34"/>
      <c r="P27" s="270"/>
      <c r="Q27" s="34"/>
      <c r="R27" s="34"/>
      <c r="S27" s="269" t="s">
        <v>148</v>
      </c>
    </row>
    <row r="28" spans="1:19" s="80" customFormat="1" ht="58.5" customHeight="1" x14ac:dyDescent="0.25">
      <c r="A28" s="30" t="s">
        <v>257</v>
      </c>
      <c r="B28" s="30" t="s">
        <v>153</v>
      </c>
      <c r="C28" s="33" t="s">
        <v>154</v>
      </c>
      <c r="D28" s="34"/>
      <c r="E28" s="34"/>
      <c r="F28" s="256"/>
      <c r="G28" s="34"/>
      <c r="H28" s="34"/>
      <c r="I28" s="34"/>
      <c r="J28" s="34"/>
      <c r="K28" s="34"/>
      <c r="L28" s="34"/>
      <c r="M28" s="34"/>
      <c r="N28" s="34"/>
      <c r="O28" s="34"/>
      <c r="P28" s="259">
        <v>50000</v>
      </c>
      <c r="Q28" s="34"/>
      <c r="R28" s="34"/>
      <c r="S28" s="269" t="s">
        <v>148</v>
      </c>
    </row>
    <row r="29" spans="1:19" s="80" customFormat="1" ht="54" customHeight="1" x14ac:dyDescent="0.25">
      <c r="A29" s="40" t="s">
        <v>258</v>
      </c>
      <c r="B29" s="55" t="s">
        <v>71</v>
      </c>
      <c r="C29" s="55" t="s">
        <v>72</v>
      </c>
      <c r="D29" s="34"/>
      <c r="E29" s="34"/>
      <c r="F29" s="34"/>
      <c r="G29" s="256"/>
      <c r="H29" s="256"/>
      <c r="I29" s="256"/>
      <c r="J29" s="34"/>
      <c r="K29" s="34"/>
      <c r="L29" s="34"/>
      <c r="M29" s="34"/>
      <c r="N29" s="34"/>
      <c r="O29" s="34"/>
      <c r="P29" s="259">
        <v>30000</v>
      </c>
      <c r="Q29" s="34"/>
      <c r="R29" s="34"/>
      <c r="S29" s="269" t="s">
        <v>73</v>
      </c>
    </row>
    <row r="30" spans="1:19" s="80" customFormat="1" ht="75.75" customHeight="1" x14ac:dyDescent="0.25">
      <c r="A30" s="40" t="s">
        <v>259</v>
      </c>
      <c r="B30" s="55" t="s">
        <v>74</v>
      </c>
      <c r="C30" s="55" t="s">
        <v>75</v>
      </c>
      <c r="D30" s="34"/>
      <c r="E30" s="34"/>
      <c r="F30" s="34"/>
      <c r="G30" s="34"/>
      <c r="H30" s="256"/>
      <c r="I30" s="256"/>
      <c r="J30" s="34"/>
      <c r="K30" s="34"/>
      <c r="L30" s="34"/>
      <c r="M30" s="34"/>
      <c r="N30" s="34"/>
      <c r="O30" s="34"/>
      <c r="P30" s="259">
        <v>45000</v>
      </c>
      <c r="Q30" s="34"/>
      <c r="R30" s="34"/>
      <c r="S30" s="269" t="s">
        <v>73</v>
      </c>
    </row>
    <row r="31" spans="1:19" s="80" customFormat="1" ht="53.25" customHeight="1" x14ac:dyDescent="0.25">
      <c r="A31" s="34" t="s">
        <v>260</v>
      </c>
      <c r="B31" s="33" t="s">
        <v>229</v>
      </c>
      <c r="C31" s="33" t="s">
        <v>230</v>
      </c>
      <c r="D31" s="34"/>
      <c r="E31" s="233"/>
      <c r="F31" s="233"/>
      <c r="G31" s="233"/>
      <c r="H31" s="233"/>
      <c r="I31" s="233"/>
      <c r="J31" s="233"/>
      <c r="K31" s="233"/>
      <c r="L31" s="233"/>
      <c r="M31" s="34"/>
      <c r="N31" s="34"/>
      <c r="O31" s="34"/>
      <c r="P31" s="34"/>
      <c r="Q31" s="34"/>
      <c r="R31" s="34"/>
      <c r="S31" s="271" t="s">
        <v>231</v>
      </c>
    </row>
    <row r="32" spans="1:19" s="80" customFormat="1" ht="59.25" customHeight="1" x14ac:dyDescent="0.25">
      <c r="A32" s="33" t="s">
        <v>261</v>
      </c>
      <c r="B32" s="33" t="s">
        <v>262</v>
      </c>
      <c r="C32" s="33" t="s">
        <v>263</v>
      </c>
      <c r="D32" s="34"/>
      <c r="E32" s="34"/>
      <c r="F32" s="34"/>
      <c r="G32" s="256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271"/>
    </row>
    <row r="33" spans="1:19" s="80" customFormat="1" ht="59.25" customHeight="1" x14ac:dyDescent="0.25">
      <c r="A33" s="34" t="s">
        <v>264</v>
      </c>
      <c r="B33" s="30" t="s">
        <v>265</v>
      </c>
      <c r="C33" s="33" t="s">
        <v>266</v>
      </c>
      <c r="D33" s="34"/>
      <c r="E33" s="233"/>
      <c r="F33" s="34"/>
      <c r="G33" s="233"/>
      <c r="H33" s="233"/>
      <c r="I33" s="233"/>
      <c r="J33" s="34"/>
      <c r="K33" s="34"/>
      <c r="L33" s="34"/>
      <c r="M33" s="34"/>
      <c r="N33" s="34"/>
      <c r="O33" s="34"/>
      <c r="P33" s="34"/>
      <c r="Q33" s="34"/>
      <c r="R33" s="34"/>
      <c r="S33" s="34" t="s">
        <v>231</v>
      </c>
    </row>
    <row r="34" spans="1:19" s="80" customFormat="1" ht="76.5" customHeight="1" x14ac:dyDescent="0.25">
      <c r="A34" s="33" t="s">
        <v>267</v>
      </c>
      <c r="B34" s="30" t="s">
        <v>268</v>
      </c>
      <c r="C34" s="33" t="s">
        <v>266</v>
      </c>
      <c r="D34" s="34"/>
      <c r="E34" s="233"/>
      <c r="F34" s="233"/>
      <c r="G34" s="233"/>
      <c r="H34" s="233"/>
      <c r="I34" s="233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s="80" customFormat="1" ht="68.25" customHeight="1" x14ac:dyDescent="0.25">
      <c r="A35" s="33" t="s">
        <v>269</v>
      </c>
      <c r="B35" s="30" t="s">
        <v>270</v>
      </c>
      <c r="C35" s="33" t="s">
        <v>266</v>
      </c>
      <c r="D35" s="34"/>
      <c r="E35" s="233"/>
      <c r="F35" s="233"/>
      <c r="G35" s="233"/>
      <c r="H35" s="233"/>
      <c r="I35" s="233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s="80" customFormat="1" ht="93.75" customHeight="1" x14ac:dyDescent="0.25">
      <c r="A36" s="46" t="s">
        <v>271</v>
      </c>
      <c r="B36" s="30" t="s">
        <v>272</v>
      </c>
      <c r="C36" s="33" t="s">
        <v>266</v>
      </c>
      <c r="D36" s="34"/>
      <c r="E36" s="233"/>
      <c r="F36" s="233"/>
      <c r="G36" s="233"/>
      <c r="H36" s="233"/>
      <c r="I36" s="233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s="80" customFormat="1" ht="48" customHeight="1" x14ac:dyDescent="0.25">
      <c r="A37" s="40" t="s">
        <v>273</v>
      </c>
      <c r="B37" s="30" t="s">
        <v>274</v>
      </c>
      <c r="C37" s="33" t="s">
        <v>266</v>
      </c>
      <c r="D37" s="34"/>
      <c r="E37" s="233"/>
      <c r="F37" s="233"/>
      <c r="G37" s="233"/>
      <c r="H37" s="233"/>
      <c r="I37" s="233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s="80" customFormat="1" ht="38.25" customHeight="1" x14ac:dyDescent="0.25">
      <c r="A38" s="181" t="s">
        <v>275</v>
      </c>
      <c r="B38" s="30" t="s">
        <v>276</v>
      </c>
      <c r="C38" s="33" t="s">
        <v>277</v>
      </c>
      <c r="D38" s="34"/>
      <c r="E38" s="34"/>
      <c r="F38" s="34"/>
      <c r="G38" s="34"/>
      <c r="H38" s="34"/>
      <c r="I38" s="34"/>
      <c r="J38" s="256"/>
      <c r="K38" s="34"/>
      <c r="L38" s="34"/>
      <c r="M38" s="34"/>
      <c r="N38" s="34"/>
      <c r="O38" s="34"/>
      <c r="P38" s="34"/>
      <c r="Q38" s="34"/>
      <c r="R38" s="34"/>
      <c r="S38" s="34" t="s">
        <v>278</v>
      </c>
    </row>
    <row r="39" spans="1:19" s="80" customFormat="1" ht="78.75" customHeight="1" x14ac:dyDescent="0.25">
      <c r="A39" s="40" t="s">
        <v>279</v>
      </c>
      <c r="B39" s="33" t="s">
        <v>280</v>
      </c>
      <c r="C39" s="33" t="s">
        <v>281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34"/>
      <c r="P39" s="34"/>
      <c r="Q39" s="34"/>
      <c r="R39" s="34"/>
      <c r="S39" s="34" t="s">
        <v>278</v>
      </c>
    </row>
    <row r="40" spans="1:19" s="80" customFormat="1" ht="73.5" customHeight="1" x14ac:dyDescent="0.25">
      <c r="A40" s="54" t="s">
        <v>282</v>
      </c>
      <c r="B40" s="30" t="s">
        <v>283</v>
      </c>
      <c r="C40" s="33" t="s">
        <v>263</v>
      </c>
      <c r="D40" s="233"/>
      <c r="E40" s="233"/>
      <c r="F40" s="233"/>
      <c r="G40" s="2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 t="s">
        <v>278</v>
      </c>
    </row>
    <row r="41" spans="1:19" s="80" customFormat="1" ht="38.25" customHeight="1" x14ac:dyDescent="0.25">
      <c r="A41" s="54" t="s">
        <v>284</v>
      </c>
      <c r="B41" s="30" t="s">
        <v>285</v>
      </c>
      <c r="C41" s="33" t="s">
        <v>286</v>
      </c>
      <c r="D41" s="233"/>
      <c r="E41" s="233"/>
      <c r="F41" s="233"/>
      <c r="G41" s="233"/>
      <c r="H41" s="233"/>
      <c r="I41" s="233"/>
      <c r="J41" s="34"/>
      <c r="K41" s="34"/>
      <c r="L41" s="34"/>
      <c r="M41" s="34"/>
      <c r="N41" s="34"/>
      <c r="O41" s="34"/>
      <c r="P41" s="34"/>
      <c r="Q41" s="34"/>
      <c r="R41" s="34"/>
      <c r="S41" s="34" t="s">
        <v>278</v>
      </c>
    </row>
    <row r="42" spans="1:19" s="80" customFormat="1" ht="51" customHeight="1" x14ac:dyDescent="0.25">
      <c r="A42" s="54" t="s">
        <v>287</v>
      </c>
      <c r="B42" s="30" t="s">
        <v>288</v>
      </c>
      <c r="C42" s="33" t="s">
        <v>286</v>
      </c>
      <c r="D42" s="233"/>
      <c r="E42" s="233"/>
      <c r="F42" s="233"/>
      <c r="G42" s="233"/>
      <c r="H42" s="233"/>
      <c r="I42" s="233"/>
      <c r="J42" s="34"/>
      <c r="K42" s="34"/>
      <c r="L42" s="34"/>
      <c r="M42" s="34"/>
      <c r="N42" s="34"/>
      <c r="O42" s="34"/>
      <c r="P42" s="34"/>
      <c r="Q42" s="34"/>
      <c r="R42" s="34"/>
      <c r="S42" s="34" t="s">
        <v>278</v>
      </c>
    </row>
    <row r="43" spans="1:19" s="80" customFormat="1" ht="38.25" customHeight="1" x14ac:dyDescent="0.25">
      <c r="A43" s="40" t="s">
        <v>289</v>
      </c>
      <c r="B43" s="30" t="s">
        <v>290</v>
      </c>
      <c r="C43" s="33" t="s">
        <v>291</v>
      </c>
      <c r="D43" s="233"/>
      <c r="E43" s="233"/>
      <c r="F43" s="233"/>
      <c r="G43" s="233"/>
      <c r="H43" s="233"/>
      <c r="I43" s="233"/>
      <c r="J43" s="34"/>
      <c r="K43" s="34"/>
      <c r="L43" s="34"/>
      <c r="M43" s="34"/>
      <c r="N43" s="34"/>
      <c r="O43" s="34"/>
      <c r="P43" s="259">
        <v>2750000</v>
      </c>
      <c r="Q43" s="34"/>
      <c r="R43" s="34"/>
      <c r="S43" s="34" t="s">
        <v>292</v>
      </c>
    </row>
    <row r="44" spans="1:19" s="80" customFormat="1" ht="38.25" customHeight="1" x14ac:dyDescent="0.25">
      <c r="A44" s="272" t="s">
        <v>293</v>
      </c>
      <c r="B44" s="30"/>
      <c r="C44" s="33"/>
      <c r="D44" s="233"/>
      <c r="E44" s="233"/>
      <c r="F44" s="233"/>
      <c r="G44" s="233"/>
      <c r="H44" s="233"/>
      <c r="I44" s="233"/>
      <c r="J44" s="34"/>
      <c r="K44" s="34"/>
      <c r="L44" s="34"/>
      <c r="M44" s="34"/>
      <c r="N44" s="34"/>
      <c r="O44" s="34"/>
      <c r="P44" s="259"/>
      <c r="Q44" s="34"/>
      <c r="R44" s="34"/>
      <c r="S44" s="34"/>
    </row>
    <row r="45" spans="1:19" s="91" customFormat="1" ht="35.25" customHeight="1" x14ac:dyDescent="0.25">
      <c r="A45" s="73" t="s">
        <v>294</v>
      </c>
      <c r="B45" s="73" t="s">
        <v>161</v>
      </c>
      <c r="C45" s="33" t="s">
        <v>158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59">
        <f>[1]Presupuesto!E138</f>
        <v>85500</v>
      </c>
      <c r="Q45" s="272"/>
      <c r="R45" s="272"/>
      <c r="S45" s="272" t="s">
        <v>157</v>
      </c>
    </row>
    <row r="46" spans="1:19" s="91" customFormat="1" ht="53.25" customHeight="1" x14ac:dyDescent="0.25">
      <c r="A46" s="73" t="s">
        <v>295</v>
      </c>
      <c r="B46" s="73" t="s">
        <v>159</v>
      </c>
      <c r="C46" s="33" t="s">
        <v>160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59">
        <f>[1]Presupuesto!E150</f>
        <v>95000</v>
      </c>
      <c r="Q46" s="272"/>
      <c r="R46" s="272"/>
      <c r="S46" s="272" t="s">
        <v>157</v>
      </c>
    </row>
    <row r="47" spans="1:19" s="91" customFormat="1" ht="55.5" customHeight="1" x14ac:dyDescent="0.25">
      <c r="A47" s="73" t="s">
        <v>296</v>
      </c>
      <c r="B47" s="73" t="s">
        <v>161</v>
      </c>
      <c r="C47" s="33" t="s">
        <v>297</v>
      </c>
      <c r="D47" s="233"/>
      <c r="E47" s="233"/>
      <c r="F47" s="233"/>
      <c r="G47" s="233"/>
      <c r="H47" s="233"/>
      <c r="I47" s="272"/>
      <c r="J47" s="272"/>
      <c r="K47" s="272"/>
      <c r="L47" s="272"/>
      <c r="M47" s="272"/>
      <c r="N47" s="272"/>
      <c r="O47" s="272"/>
      <c r="P47" s="259">
        <f>[1]Presupuesto!E168</f>
        <v>38000</v>
      </c>
      <c r="Q47" s="272"/>
      <c r="R47" s="272"/>
      <c r="S47" s="272" t="s">
        <v>157</v>
      </c>
    </row>
    <row r="48" spans="1:19" ht="63.75" customHeight="1" x14ac:dyDescent="0.25">
      <c r="A48" s="40" t="s">
        <v>298</v>
      </c>
      <c r="B48" s="73" t="s">
        <v>155</v>
      </c>
      <c r="C48" s="33" t="s">
        <v>156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40"/>
      <c r="Q48" s="272"/>
      <c r="R48" s="272"/>
      <c r="S48" s="272" t="s">
        <v>157</v>
      </c>
    </row>
    <row r="49" spans="1:21" s="80" customFormat="1" ht="60.75" customHeight="1" x14ac:dyDescent="0.25">
      <c r="A49" s="33" t="s">
        <v>299</v>
      </c>
      <c r="B49" s="30" t="s">
        <v>161</v>
      </c>
      <c r="C49" s="33" t="s">
        <v>156</v>
      </c>
      <c r="D49" s="233"/>
      <c r="E49" s="233"/>
      <c r="F49" s="233"/>
      <c r="G49" s="34"/>
      <c r="H49" s="34"/>
      <c r="I49" s="34"/>
      <c r="J49" s="34"/>
      <c r="K49" s="34"/>
      <c r="L49" s="34"/>
      <c r="M49" s="34"/>
      <c r="N49" s="34"/>
      <c r="O49" s="34"/>
      <c r="P49" s="259">
        <v>161500</v>
      </c>
      <c r="Q49" s="34"/>
      <c r="R49" s="34"/>
      <c r="S49" s="269" t="s">
        <v>148</v>
      </c>
    </row>
    <row r="50" spans="1:21" ht="44.25" customHeight="1" x14ac:dyDescent="0.3">
      <c r="A50" s="257" t="s">
        <v>300</v>
      </c>
      <c r="B50" s="28"/>
      <c r="C50" s="33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40"/>
      <c r="Q50" s="272"/>
      <c r="R50" s="272"/>
      <c r="S50" s="272"/>
    </row>
    <row r="51" spans="1:21" ht="92.25" customHeight="1" x14ac:dyDescent="0.25">
      <c r="A51" s="273" t="s">
        <v>975</v>
      </c>
      <c r="B51" s="73" t="s">
        <v>301</v>
      </c>
      <c r="C51" s="33" t="s">
        <v>924</v>
      </c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59">
        <f>[1]Presupuesto!E194</f>
        <v>282470</v>
      </c>
      <c r="Q51" s="272"/>
      <c r="R51" s="272"/>
      <c r="S51" s="272"/>
    </row>
    <row r="52" spans="1:21" s="80" customFormat="1" ht="87" customHeight="1" x14ac:dyDescent="0.25">
      <c r="A52" s="30" t="s">
        <v>302</v>
      </c>
      <c r="B52" s="30" t="s">
        <v>303</v>
      </c>
      <c r="C52" s="73" t="s">
        <v>304</v>
      </c>
      <c r="D52" s="233"/>
      <c r="E52" s="233"/>
      <c r="F52" s="233"/>
      <c r="G52" s="233"/>
      <c r="H52" s="70"/>
      <c r="I52" s="274"/>
      <c r="J52" s="34"/>
      <c r="K52" s="34"/>
      <c r="L52" s="34"/>
      <c r="M52" s="34"/>
      <c r="N52" s="34"/>
      <c r="O52" s="34"/>
      <c r="P52" s="259">
        <v>644800</v>
      </c>
      <c r="Q52" s="34"/>
      <c r="R52" s="34"/>
      <c r="S52" s="267" t="s">
        <v>305</v>
      </c>
      <c r="T52" s="230"/>
      <c r="U52" s="231"/>
    </row>
    <row r="53" spans="1:21" s="80" customFormat="1" ht="82.5" customHeight="1" x14ac:dyDescent="0.25">
      <c r="A53" s="33" t="s">
        <v>909</v>
      </c>
      <c r="B53" s="33" t="s">
        <v>306</v>
      </c>
      <c r="C53" s="73" t="s">
        <v>307</v>
      </c>
      <c r="D53" s="256"/>
      <c r="E53" s="256"/>
      <c r="F53" s="256"/>
      <c r="G53" s="256"/>
      <c r="H53" s="34"/>
      <c r="I53" s="34"/>
      <c r="J53" s="34"/>
      <c r="K53" s="34"/>
      <c r="L53" s="34"/>
      <c r="M53" s="34"/>
      <c r="N53" s="34"/>
      <c r="O53" s="34"/>
      <c r="P53" s="259">
        <v>78500</v>
      </c>
      <c r="Q53" s="34"/>
      <c r="R53" s="34"/>
      <c r="S53" s="267" t="s">
        <v>305</v>
      </c>
    </row>
    <row r="54" spans="1:21" s="80" customFormat="1" ht="87.75" customHeight="1" x14ac:dyDescent="0.25">
      <c r="A54" s="33" t="s">
        <v>910</v>
      </c>
      <c r="B54" s="198" t="s">
        <v>308</v>
      </c>
      <c r="C54" s="73" t="s">
        <v>309</v>
      </c>
      <c r="D54" s="256"/>
      <c r="E54" s="256"/>
      <c r="F54" s="256"/>
      <c r="G54" s="256"/>
      <c r="H54" s="34"/>
      <c r="I54" s="34"/>
      <c r="J54" s="34"/>
      <c r="K54" s="34"/>
      <c r="L54" s="34"/>
      <c r="M54" s="34"/>
      <c r="N54" s="34"/>
      <c r="O54" s="34"/>
      <c r="P54" s="259">
        <v>150000</v>
      </c>
      <c r="Q54" s="34"/>
      <c r="R54" s="34"/>
      <c r="S54" s="267" t="s">
        <v>305</v>
      </c>
    </row>
    <row r="55" spans="1:21" ht="45" customHeight="1" x14ac:dyDescent="0.25">
      <c r="A55" s="30" t="s">
        <v>911</v>
      </c>
      <c r="B55" s="30" t="s">
        <v>310</v>
      </c>
      <c r="C55" s="33" t="s">
        <v>311</v>
      </c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40"/>
      <c r="Q55" s="272"/>
      <c r="R55" s="272"/>
      <c r="S55" s="272"/>
    </row>
    <row r="56" spans="1:21" ht="98.25" customHeight="1" x14ac:dyDescent="0.25">
      <c r="A56" s="44" t="s">
        <v>312</v>
      </c>
      <c r="B56" s="44" t="s">
        <v>162</v>
      </c>
      <c r="C56" s="44" t="s">
        <v>932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253">
        <f>SUM(P57:P59)</f>
        <v>825000</v>
      </c>
      <c r="Q56" s="44"/>
      <c r="R56" s="44"/>
      <c r="S56" s="44"/>
    </row>
    <row r="57" spans="1:21" ht="64.5" customHeight="1" x14ac:dyDescent="0.25">
      <c r="A57" s="40" t="s">
        <v>313</v>
      </c>
      <c r="B57" s="40" t="s">
        <v>314</v>
      </c>
      <c r="C57" s="73" t="s">
        <v>315</v>
      </c>
      <c r="D57" s="272"/>
      <c r="E57" s="275"/>
      <c r="F57" s="275"/>
      <c r="G57" s="272"/>
      <c r="H57" s="272"/>
      <c r="I57" s="272"/>
      <c r="J57" s="272"/>
      <c r="K57" s="272"/>
      <c r="L57" s="272"/>
      <c r="M57" s="272"/>
      <c r="N57" s="272"/>
      <c r="O57" s="272"/>
      <c r="P57" s="259">
        <v>100000</v>
      </c>
      <c r="Q57" s="272"/>
      <c r="R57" s="272"/>
      <c r="S57" s="272"/>
    </row>
    <row r="58" spans="1:21" ht="58.5" customHeight="1" x14ac:dyDescent="0.25">
      <c r="A58" s="40" t="s">
        <v>316</v>
      </c>
      <c r="B58" s="40" t="s">
        <v>317</v>
      </c>
      <c r="C58" s="73" t="s">
        <v>318</v>
      </c>
      <c r="D58" s="272"/>
      <c r="E58" s="272"/>
      <c r="F58" s="275"/>
      <c r="G58" s="272"/>
      <c r="H58" s="272"/>
      <c r="I58" s="272"/>
      <c r="J58" s="272"/>
      <c r="K58" s="272"/>
      <c r="L58" s="272"/>
      <c r="M58" s="272"/>
      <c r="N58" s="272"/>
      <c r="O58" s="272"/>
      <c r="P58" s="259">
        <v>125000</v>
      </c>
      <c r="Q58" s="272"/>
      <c r="R58" s="272"/>
      <c r="S58" s="272"/>
    </row>
    <row r="59" spans="1:21" ht="87" customHeight="1" x14ac:dyDescent="0.25">
      <c r="A59" s="40" t="s">
        <v>319</v>
      </c>
      <c r="B59" s="40" t="s">
        <v>163</v>
      </c>
      <c r="C59" s="73" t="s">
        <v>925</v>
      </c>
      <c r="D59" s="272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59">
        <v>600000</v>
      </c>
      <c r="Q59" s="272"/>
      <c r="R59" s="272"/>
      <c r="S59" s="272"/>
    </row>
    <row r="60" spans="1:21" ht="69" customHeight="1" x14ac:dyDescent="0.25">
      <c r="A60" s="44" t="s">
        <v>320</v>
      </c>
      <c r="B60" s="44" t="s">
        <v>169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1:21" ht="75.75" customHeight="1" x14ac:dyDescent="0.25">
      <c r="A61" s="73" t="s">
        <v>321</v>
      </c>
      <c r="B61" s="73" t="s">
        <v>86</v>
      </c>
      <c r="C61" s="33" t="s">
        <v>926</v>
      </c>
      <c r="D61" s="257"/>
      <c r="E61" s="257"/>
      <c r="F61" s="256" t="s">
        <v>556</v>
      </c>
      <c r="G61" s="257"/>
      <c r="H61" s="256" t="s">
        <v>556</v>
      </c>
      <c r="I61" s="256" t="s">
        <v>556</v>
      </c>
      <c r="J61" s="257"/>
      <c r="K61" s="256" t="s">
        <v>556</v>
      </c>
      <c r="L61" s="257"/>
      <c r="M61" s="257"/>
      <c r="N61" s="256" t="s">
        <v>556</v>
      </c>
      <c r="O61" s="257"/>
      <c r="P61" s="257"/>
      <c r="Q61" s="257"/>
      <c r="R61" s="257"/>
      <c r="S61" s="223"/>
    </row>
    <row r="62" spans="1:21" ht="75" customHeight="1" x14ac:dyDescent="0.25">
      <c r="A62" s="73" t="s">
        <v>322</v>
      </c>
      <c r="B62" s="73" t="s">
        <v>170</v>
      </c>
      <c r="C62" s="33" t="s">
        <v>927</v>
      </c>
      <c r="D62" s="257"/>
      <c r="E62" s="263" t="s">
        <v>556</v>
      </c>
      <c r="F62" s="264"/>
      <c r="G62" s="264"/>
      <c r="H62" s="264"/>
      <c r="I62" s="264"/>
      <c r="J62" s="264"/>
      <c r="K62" s="264"/>
      <c r="L62" s="263" t="s">
        <v>556</v>
      </c>
      <c r="M62" s="257"/>
      <c r="N62" s="257"/>
      <c r="O62" s="257"/>
      <c r="P62" s="257"/>
      <c r="Q62" s="257"/>
      <c r="R62" s="257"/>
      <c r="S62" s="223"/>
    </row>
    <row r="63" spans="1:21" ht="87.75" customHeight="1" x14ac:dyDescent="0.25">
      <c r="A63" s="73" t="s">
        <v>323</v>
      </c>
      <c r="B63" s="73" t="s">
        <v>933</v>
      </c>
      <c r="C63" s="33" t="s">
        <v>927</v>
      </c>
      <c r="D63" s="257"/>
      <c r="E63" s="263" t="s">
        <v>556</v>
      </c>
      <c r="F63" s="264"/>
      <c r="G63" s="264"/>
      <c r="H63" s="264"/>
      <c r="I63" s="264"/>
      <c r="J63" s="264"/>
      <c r="K63" s="264"/>
      <c r="L63" s="263" t="s">
        <v>556</v>
      </c>
      <c r="M63" s="257"/>
      <c r="N63" s="257"/>
      <c r="O63" s="257"/>
      <c r="P63" s="257"/>
      <c r="Q63" s="257"/>
      <c r="R63" s="257"/>
      <c r="S63" s="223"/>
    </row>
    <row r="64" spans="1:21" ht="84.75" customHeight="1" x14ac:dyDescent="0.25">
      <c r="A64" s="40" t="s">
        <v>324</v>
      </c>
      <c r="B64" s="40" t="s">
        <v>167</v>
      </c>
      <c r="C64" s="73" t="s">
        <v>168</v>
      </c>
      <c r="D64" s="257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7"/>
      <c r="Q64" s="257"/>
      <c r="R64" s="257"/>
      <c r="S64" s="223"/>
    </row>
    <row r="65" spans="1:19" ht="85.5" customHeight="1" x14ac:dyDescent="0.25">
      <c r="A65" s="44" t="s">
        <v>325</v>
      </c>
      <c r="B65" s="44" t="s">
        <v>171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12"/>
    </row>
    <row r="66" spans="1:19" ht="98.25" customHeight="1" x14ac:dyDescent="0.3">
      <c r="A66" s="30" t="s">
        <v>326</v>
      </c>
      <c r="B66" s="30" t="s">
        <v>327</v>
      </c>
      <c r="C66" s="33" t="s">
        <v>172</v>
      </c>
      <c r="D66" s="57"/>
      <c r="E66" s="58"/>
      <c r="F66" s="276"/>
      <c r="G66" s="29"/>
      <c r="H66" s="27"/>
      <c r="I66" s="277"/>
      <c r="J66" s="277"/>
      <c r="K66" s="58"/>
      <c r="L66" s="277"/>
      <c r="M66" s="58"/>
      <c r="N66" s="277"/>
      <c r="O66" s="32"/>
      <c r="P66" s="278"/>
      <c r="Q66" s="39"/>
      <c r="R66" s="39"/>
      <c r="S66" s="279"/>
    </row>
    <row r="67" spans="1:19" ht="87.75" customHeight="1" x14ac:dyDescent="0.3">
      <c r="A67" s="30" t="s">
        <v>908</v>
      </c>
      <c r="B67" s="30" t="s">
        <v>328</v>
      </c>
      <c r="C67" s="33" t="s">
        <v>928</v>
      </c>
      <c r="D67" s="57"/>
      <c r="E67" s="280"/>
      <c r="F67" s="281"/>
      <c r="G67" s="264"/>
      <c r="H67" s="280"/>
      <c r="I67" s="281"/>
      <c r="J67" s="281"/>
      <c r="K67" s="280"/>
      <c r="L67" s="277"/>
      <c r="M67" s="58"/>
      <c r="N67" s="277"/>
      <c r="O67" s="32"/>
      <c r="P67" s="278"/>
      <c r="Q67" s="39"/>
      <c r="R67" s="39"/>
      <c r="S67" s="279"/>
    </row>
    <row r="68" spans="1:19" ht="91.5" customHeight="1" x14ac:dyDescent="0.3">
      <c r="A68" s="30" t="s">
        <v>329</v>
      </c>
      <c r="B68" s="30" t="s">
        <v>330</v>
      </c>
      <c r="C68" s="33" t="s">
        <v>929</v>
      </c>
      <c r="D68" s="57"/>
      <c r="E68" s="58"/>
      <c r="F68" s="277"/>
      <c r="G68" s="282"/>
      <c r="H68" s="27"/>
      <c r="I68" s="277"/>
      <c r="J68" s="277"/>
      <c r="K68" s="58"/>
      <c r="L68" s="277"/>
      <c r="M68" s="58"/>
      <c r="N68" s="277"/>
      <c r="O68" s="32"/>
      <c r="P68" s="278"/>
      <c r="Q68" s="39"/>
      <c r="R68" s="39"/>
      <c r="S68" s="279"/>
    </row>
    <row r="69" spans="1:19" ht="115.5" customHeight="1" x14ac:dyDescent="0.25">
      <c r="A69" s="44" t="s">
        <v>331</v>
      </c>
      <c r="B69" s="44" t="s">
        <v>173</v>
      </c>
      <c r="C69" s="44" t="s">
        <v>174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12"/>
    </row>
    <row r="70" spans="1:19" ht="90.75" customHeight="1" x14ac:dyDescent="0.25">
      <c r="A70" s="40" t="s">
        <v>332</v>
      </c>
      <c r="B70" s="30" t="s">
        <v>333</v>
      </c>
      <c r="C70" s="33" t="s">
        <v>930</v>
      </c>
      <c r="D70" s="31"/>
      <c r="E70" s="282"/>
      <c r="F70" s="282"/>
      <c r="G70" s="282"/>
      <c r="H70" s="282"/>
      <c r="I70" s="282"/>
      <c r="J70" s="282"/>
      <c r="K70" s="282"/>
      <c r="L70" s="282"/>
      <c r="M70" s="282"/>
      <c r="N70" s="29"/>
      <c r="O70" s="29"/>
      <c r="P70" s="283"/>
      <c r="Q70" s="29"/>
      <c r="R70" s="29"/>
      <c r="S70" s="284"/>
    </row>
    <row r="71" spans="1:19" ht="76.5" customHeight="1" x14ac:dyDescent="0.25">
      <c r="A71" s="73" t="s">
        <v>334</v>
      </c>
      <c r="B71" s="30" t="s">
        <v>335</v>
      </c>
      <c r="C71" s="33" t="s">
        <v>174</v>
      </c>
      <c r="D71" s="29"/>
      <c r="E71" s="29"/>
      <c r="F71" s="29"/>
      <c r="G71" s="282"/>
      <c r="H71" s="29"/>
      <c r="I71" s="29"/>
      <c r="J71" s="29"/>
      <c r="K71" s="29"/>
      <c r="L71" s="29"/>
      <c r="M71" s="29"/>
      <c r="N71" s="29"/>
      <c r="O71" s="29"/>
      <c r="P71" s="283"/>
      <c r="Q71" s="29"/>
      <c r="R71" s="29"/>
      <c r="S71" s="284"/>
    </row>
    <row r="72" spans="1:19" ht="82.5" customHeight="1" thickBot="1" x14ac:dyDescent="0.3">
      <c r="A72" s="33" t="s">
        <v>336</v>
      </c>
      <c r="B72" s="30" t="s">
        <v>337</v>
      </c>
      <c r="C72" s="33" t="s">
        <v>931</v>
      </c>
      <c r="D72" s="31"/>
      <c r="E72" s="282"/>
      <c r="F72" s="282"/>
      <c r="G72" s="282"/>
      <c r="H72" s="282"/>
      <c r="I72" s="282"/>
      <c r="J72" s="282"/>
      <c r="K72" s="282"/>
      <c r="L72" s="282"/>
      <c r="M72" s="282"/>
      <c r="N72" s="29"/>
      <c r="O72" s="29"/>
      <c r="P72" s="283"/>
      <c r="Q72" s="29"/>
      <c r="R72" s="29"/>
      <c r="S72" s="284"/>
    </row>
    <row r="73" spans="1:19" ht="18" thickBot="1" x14ac:dyDescent="0.35">
      <c r="A73" s="555"/>
      <c r="B73" s="555"/>
      <c r="C73" s="8"/>
      <c r="D73" s="8"/>
      <c r="E73" s="8"/>
      <c r="F73" s="8"/>
      <c r="G73" s="8"/>
      <c r="H73" s="8"/>
      <c r="I73" s="8"/>
      <c r="J73" s="556" t="s">
        <v>338</v>
      </c>
      <c r="K73" s="557"/>
      <c r="L73" s="557"/>
      <c r="M73" s="557"/>
      <c r="N73" s="557"/>
      <c r="O73" s="558"/>
      <c r="P73" s="285">
        <f>P14+P56+P60+P69</f>
        <v>6264770</v>
      </c>
      <c r="Q73" s="559"/>
      <c r="R73" s="560"/>
      <c r="S73" s="286"/>
    </row>
    <row r="74" spans="1:19" ht="16.5" thickBot="1" x14ac:dyDescent="0.3">
      <c r="A74" s="573" t="s">
        <v>958</v>
      </c>
      <c r="B74" s="574"/>
      <c r="S74" s="226"/>
    </row>
    <row r="75" spans="1:19" x14ac:dyDescent="0.25">
      <c r="A75" s="519" t="s">
        <v>918</v>
      </c>
      <c r="B75" s="520"/>
      <c r="C75" s="521"/>
      <c r="D75" s="521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2"/>
      <c r="P75" s="287"/>
      <c r="Q75" s="288"/>
    </row>
    <row r="76" spans="1:19" ht="16.5" thickBot="1" x14ac:dyDescent="0.3">
      <c r="A76" s="523" t="s">
        <v>917</v>
      </c>
      <c r="B76" s="524"/>
      <c r="C76" s="524"/>
      <c r="D76" s="524"/>
      <c r="E76" s="524"/>
      <c r="F76" s="524"/>
      <c r="G76" s="524"/>
      <c r="H76" s="524"/>
      <c r="I76" s="524"/>
      <c r="J76" s="524"/>
      <c r="K76" s="524"/>
      <c r="L76" s="524"/>
      <c r="M76" s="524"/>
      <c r="N76" s="524"/>
      <c r="O76" s="525"/>
      <c r="P76" s="289"/>
      <c r="Q76" s="290"/>
    </row>
    <row r="77" spans="1:19" ht="16.5" thickBot="1" x14ac:dyDescent="0.3">
      <c r="A77" s="526" t="s">
        <v>960</v>
      </c>
      <c r="B77" s="527"/>
      <c r="C77" s="527"/>
      <c r="D77" s="527"/>
      <c r="E77" s="527"/>
      <c r="F77" s="527"/>
      <c r="G77" s="527"/>
      <c r="H77" s="527"/>
      <c r="I77" s="527"/>
      <c r="J77" s="527"/>
      <c r="K77" s="527"/>
      <c r="L77" s="527"/>
      <c r="M77" s="527"/>
      <c r="N77" s="527"/>
      <c r="O77" s="528"/>
      <c r="P77" s="291">
        <f>P87+P88</f>
        <v>21715061</v>
      </c>
      <c r="Q77" s="291">
        <f>P77</f>
        <v>21715061</v>
      </c>
      <c r="R77" s="225"/>
    </row>
    <row r="78" spans="1:19" x14ac:dyDescent="0.25">
      <c r="A78" s="532" t="s">
        <v>24</v>
      </c>
      <c r="B78" s="533"/>
      <c r="C78" s="533"/>
      <c r="D78" s="533"/>
      <c r="E78" s="533"/>
      <c r="F78" s="533"/>
      <c r="G78" s="533"/>
      <c r="H78" s="533"/>
      <c r="I78" s="533"/>
      <c r="J78" s="533"/>
      <c r="K78" s="533"/>
      <c r="L78" s="533"/>
      <c r="M78" s="533"/>
      <c r="N78" s="533"/>
      <c r="O78" s="534"/>
      <c r="P78" s="292">
        <v>6290400</v>
      </c>
      <c r="Q78" s="293"/>
      <c r="R78" s="225"/>
    </row>
    <row r="79" spans="1:19" ht="15.75" customHeight="1" x14ac:dyDescent="0.25">
      <c r="A79" s="532" t="s">
        <v>940</v>
      </c>
      <c r="B79" s="533"/>
      <c r="C79" s="533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  <c r="O79" s="534"/>
      <c r="P79" s="294"/>
      <c r="Q79" s="288"/>
      <c r="R79" s="225"/>
    </row>
    <row r="80" spans="1:19" x14ac:dyDescent="0.25">
      <c r="A80" s="532" t="s">
        <v>941</v>
      </c>
      <c r="B80" s="533"/>
      <c r="C80" s="533"/>
      <c r="D80" s="533"/>
      <c r="E80" s="533"/>
      <c r="F80" s="533"/>
      <c r="G80" s="533"/>
      <c r="H80" s="533"/>
      <c r="I80" s="533"/>
      <c r="J80" s="533"/>
      <c r="K80" s="533"/>
      <c r="L80" s="533"/>
      <c r="M80" s="533"/>
      <c r="N80" s="533"/>
      <c r="O80" s="534"/>
      <c r="P80" s="294">
        <v>180000</v>
      </c>
      <c r="Q80" s="288"/>
      <c r="R80" s="225"/>
    </row>
    <row r="81" spans="1:18" ht="15.75" customHeight="1" x14ac:dyDescent="0.25">
      <c r="A81" s="532" t="s">
        <v>942</v>
      </c>
      <c r="B81" s="533"/>
      <c r="C81" s="533"/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4"/>
      <c r="P81" s="294"/>
      <c r="Q81" s="288"/>
      <c r="R81" s="225"/>
    </row>
    <row r="82" spans="1:18" x14ac:dyDescent="0.25">
      <c r="A82" s="532" t="s">
        <v>943</v>
      </c>
      <c r="B82" s="533"/>
      <c r="C82" s="533"/>
      <c r="D82" s="533"/>
      <c r="E82" s="533"/>
      <c r="F82" s="533"/>
      <c r="G82" s="533"/>
      <c r="H82" s="533"/>
      <c r="I82" s="533"/>
      <c r="J82" s="533"/>
      <c r="K82" s="533"/>
      <c r="L82" s="533"/>
      <c r="M82" s="533"/>
      <c r="N82" s="533"/>
      <c r="O82" s="534"/>
      <c r="P82" s="294"/>
      <c r="Q82" s="288"/>
      <c r="R82" s="225"/>
    </row>
    <row r="83" spans="1:18" ht="15.75" customHeight="1" x14ac:dyDescent="0.25">
      <c r="A83" s="532" t="s">
        <v>25</v>
      </c>
      <c r="B83" s="533"/>
      <c r="C83" s="533"/>
      <c r="D83" s="533"/>
      <c r="E83" s="533"/>
      <c r="F83" s="533"/>
      <c r="G83" s="533"/>
      <c r="H83" s="533"/>
      <c r="I83" s="533"/>
      <c r="J83" s="533"/>
      <c r="K83" s="533"/>
      <c r="L83" s="533"/>
      <c r="M83" s="533"/>
      <c r="N83" s="533"/>
      <c r="O83" s="534"/>
      <c r="P83" s="294"/>
      <c r="Q83" s="288"/>
      <c r="R83" s="225"/>
    </row>
    <row r="84" spans="1:18" ht="15.75" customHeight="1" x14ac:dyDescent="0.25">
      <c r="A84" s="535" t="s">
        <v>27</v>
      </c>
      <c r="B84" s="536"/>
      <c r="C84" s="536"/>
      <c r="D84" s="536"/>
      <c r="E84" s="536"/>
      <c r="F84" s="536"/>
      <c r="G84" s="536"/>
      <c r="H84" s="536"/>
      <c r="I84" s="536"/>
      <c r="J84" s="536"/>
      <c r="K84" s="536"/>
      <c r="L84" s="536"/>
      <c r="M84" s="536"/>
      <c r="N84" s="536"/>
      <c r="O84" s="537"/>
      <c r="P84" s="294">
        <v>445989</v>
      </c>
      <c r="Q84" s="288"/>
      <c r="R84" s="225"/>
    </row>
    <row r="85" spans="1:18" ht="15.75" customHeight="1" x14ac:dyDescent="0.25">
      <c r="A85" s="535" t="s">
        <v>28</v>
      </c>
      <c r="B85" s="536"/>
      <c r="C85" s="536"/>
      <c r="D85" s="536"/>
      <c r="E85" s="536"/>
      <c r="F85" s="536"/>
      <c r="G85" s="536"/>
      <c r="H85" s="536"/>
      <c r="I85" s="536"/>
      <c r="J85" s="536"/>
      <c r="K85" s="536"/>
      <c r="L85" s="536"/>
      <c r="M85" s="536"/>
      <c r="N85" s="536"/>
      <c r="O85" s="537"/>
      <c r="P85" s="294">
        <v>446618</v>
      </c>
      <c r="Q85" s="288"/>
      <c r="R85" s="225"/>
    </row>
    <row r="86" spans="1:18" ht="15.75" customHeight="1" thickBot="1" x14ac:dyDescent="0.3">
      <c r="A86" s="535" t="s">
        <v>29</v>
      </c>
      <c r="B86" s="536"/>
      <c r="C86" s="536"/>
      <c r="D86" s="536"/>
      <c r="E86" s="536"/>
      <c r="F86" s="536"/>
      <c r="G86" s="536"/>
      <c r="H86" s="536"/>
      <c r="I86" s="536"/>
      <c r="J86" s="536"/>
      <c r="K86" s="536"/>
      <c r="L86" s="536"/>
      <c r="M86" s="536"/>
      <c r="N86" s="536"/>
      <c r="O86" s="537"/>
      <c r="P86" s="295">
        <v>52054</v>
      </c>
      <c r="Q86" s="288"/>
      <c r="R86" s="225"/>
    </row>
    <row r="87" spans="1:18" ht="16.5" thickBot="1" x14ac:dyDescent="0.3">
      <c r="A87" s="538" t="s">
        <v>944</v>
      </c>
      <c r="B87" s="539"/>
      <c r="C87" s="539"/>
      <c r="D87" s="539"/>
      <c r="E87" s="539"/>
      <c r="F87" s="539"/>
      <c r="G87" s="539"/>
      <c r="H87" s="539"/>
      <c r="I87" s="539"/>
      <c r="J87" s="539"/>
      <c r="K87" s="539"/>
      <c r="L87" s="539"/>
      <c r="M87" s="539"/>
      <c r="N87" s="539"/>
      <c r="O87" s="540"/>
      <c r="P87" s="296">
        <f>P78+P79+P80+P81+P82+P83+P84+P85+P86</f>
        <v>7415061</v>
      </c>
      <c r="Q87" s="288"/>
      <c r="R87" s="225"/>
    </row>
    <row r="88" spans="1:18" ht="16.5" thickBot="1" x14ac:dyDescent="0.3">
      <c r="A88" s="541" t="s">
        <v>945</v>
      </c>
      <c r="B88" s="542"/>
      <c r="C88" s="542"/>
      <c r="D88" s="542"/>
      <c r="E88" s="542"/>
      <c r="F88" s="542"/>
      <c r="G88" s="542"/>
      <c r="H88" s="542"/>
      <c r="I88" s="542"/>
      <c r="J88" s="542"/>
      <c r="K88" s="542"/>
      <c r="L88" s="542"/>
      <c r="M88" s="542"/>
      <c r="N88" s="542"/>
      <c r="O88" s="543"/>
      <c r="P88" s="296">
        <v>14300000</v>
      </c>
      <c r="Q88" s="288"/>
      <c r="R88" s="225"/>
    </row>
    <row r="89" spans="1:18" x14ac:dyDescent="0.25">
      <c r="A89" s="541" t="s">
        <v>955</v>
      </c>
      <c r="B89" s="542"/>
      <c r="C89" s="542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3"/>
      <c r="P89" s="297"/>
      <c r="Q89" s="288"/>
      <c r="R89" s="225"/>
    </row>
    <row r="90" spans="1:18" ht="16.5" thickBot="1" x14ac:dyDescent="0.3">
      <c r="A90" s="578" t="s">
        <v>947</v>
      </c>
      <c r="B90" s="579"/>
      <c r="C90" s="579"/>
      <c r="D90" s="579"/>
      <c r="E90" s="579"/>
      <c r="F90" s="579"/>
      <c r="G90" s="579"/>
      <c r="H90" s="579"/>
      <c r="I90" s="579"/>
      <c r="J90" s="579"/>
      <c r="K90" s="579"/>
      <c r="L90" s="579"/>
      <c r="M90" s="579"/>
      <c r="N90" s="579"/>
      <c r="O90" s="580"/>
      <c r="P90" s="297"/>
      <c r="Q90" s="288"/>
      <c r="R90" s="225"/>
    </row>
    <row r="91" spans="1:18" ht="16.5" thickBot="1" x14ac:dyDescent="0.3">
      <c r="A91" s="526" t="s">
        <v>959</v>
      </c>
      <c r="B91" s="527"/>
      <c r="C91" s="527"/>
      <c r="D91" s="527"/>
      <c r="E91" s="527"/>
      <c r="F91" s="527"/>
      <c r="G91" s="527"/>
      <c r="H91" s="527"/>
      <c r="I91" s="527"/>
      <c r="J91" s="527"/>
      <c r="K91" s="527"/>
      <c r="L91" s="527"/>
      <c r="M91" s="527"/>
      <c r="N91" s="527"/>
      <c r="O91" s="528"/>
      <c r="P91" s="296">
        <v>238984587</v>
      </c>
      <c r="Q91" s="298"/>
    </row>
    <row r="92" spans="1:18" ht="16.5" thickBot="1" x14ac:dyDescent="0.3">
      <c r="A92" s="529" t="s">
        <v>339</v>
      </c>
      <c r="B92" s="530"/>
      <c r="C92" s="530"/>
      <c r="D92" s="530"/>
      <c r="E92" s="530"/>
      <c r="F92" s="530"/>
      <c r="G92" s="530"/>
      <c r="H92" s="530"/>
      <c r="I92" s="530"/>
      <c r="J92" s="530"/>
      <c r="K92" s="530"/>
      <c r="L92" s="530"/>
      <c r="M92" s="530"/>
      <c r="N92" s="530"/>
      <c r="O92" s="531"/>
      <c r="P92" s="296">
        <v>20365822</v>
      </c>
      <c r="Q92" s="291">
        <f>P91+P92</f>
        <v>259350409</v>
      </c>
    </row>
    <row r="93" spans="1:18" ht="16.5" thickBot="1" x14ac:dyDescent="0.3">
      <c r="A93" s="523" t="s">
        <v>916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5"/>
      <c r="P93" s="299"/>
      <c r="Q93" s="293"/>
    </row>
    <row r="94" spans="1:18" ht="16.5" thickBot="1" x14ac:dyDescent="0.3">
      <c r="A94" s="526" t="s">
        <v>961</v>
      </c>
      <c r="B94" s="527"/>
      <c r="C94" s="527"/>
      <c r="D94" s="527"/>
      <c r="E94" s="527"/>
      <c r="F94" s="527"/>
      <c r="G94" s="527"/>
      <c r="H94" s="527"/>
      <c r="I94" s="527"/>
      <c r="J94" s="527"/>
      <c r="K94" s="527"/>
      <c r="L94" s="527"/>
      <c r="M94" s="527"/>
      <c r="N94" s="527"/>
      <c r="O94" s="528"/>
      <c r="P94" s="291">
        <v>9488531</v>
      </c>
      <c r="Q94" s="300"/>
    </row>
    <row r="95" spans="1:18" ht="16.5" thickBot="1" x14ac:dyDescent="0.3">
      <c r="A95" s="529" t="s">
        <v>339</v>
      </c>
      <c r="B95" s="530"/>
      <c r="C95" s="530"/>
      <c r="D95" s="530"/>
      <c r="E95" s="530"/>
      <c r="F95" s="530"/>
      <c r="G95" s="530"/>
      <c r="H95" s="530"/>
      <c r="I95" s="530"/>
      <c r="J95" s="530"/>
      <c r="K95" s="530"/>
      <c r="L95" s="530"/>
      <c r="M95" s="530"/>
      <c r="N95" s="530"/>
      <c r="O95" s="530"/>
      <c r="P95" s="291">
        <v>1100000</v>
      </c>
      <c r="Q95" s="291">
        <f>P94+P95</f>
        <v>10588531</v>
      </c>
    </row>
    <row r="96" spans="1:18" ht="16.5" thickBot="1" x14ac:dyDescent="0.3">
      <c r="A96" s="523" t="s">
        <v>915</v>
      </c>
      <c r="B96" s="524"/>
      <c r="C96" s="524"/>
      <c r="D96" s="524"/>
      <c r="E96" s="524"/>
      <c r="F96" s="524"/>
      <c r="G96" s="524"/>
      <c r="H96" s="524"/>
      <c r="I96" s="524"/>
      <c r="J96" s="524"/>
      <c r="K96" s="524"/>
      <c r="L96" s="524"/>
      <c r="M96" s="524"/>
      <c r="N96" s="524"/>
      <c r="O96" s="525"/>
      <c r="P96" s="301"/>
      <c r="Q96" s="293"/>
    </row>
    <row r="97" spans="1:18" ht="16.5" thickBot="1" x14ac:dyDescent="0.3">
      <c r="A97" s="526" t="s">
        <v>962</v>
      </c>
      <c r="B97" s="527"/>
      <c r="C97" s="527"/>
      <c r="D97" s="527"/>
      <c r="E97" s="527"/>
      <c r="F97" s="527"/>
      <c r="G97" s="527"/>
      <c r="H97" s="527"/>
      <c r="I97" s="527"/>
      <c r="J97" s="527"/>
      <c r="K97" s="527"/>
      <c r="L97" s="527"/>
      <c r="M97" s="527"/>
      <c r="N97" s="527"/>
      <c r="O97" s="528"/>
      <c r="P97" s="291">
        <v>6373962</v>
      </c>
      <c r="Q97" s="300"/>
    </row>
    <row r="98" spans="1:18" ht="16.5" thickBot="1" x14ac:dyDescent="0.3">
      <c r="A98" s="529" t="s">
        <v>339</v>
      </c>
      <c r="B98" s="530"/>
      <c r="C98" s="530"/>
      <c r="D98" s="530"/>
      <c r="E98" s="530"/>
      <c r="F98" s="530"/>
      <c r="G98" s="530"/>
      <c r="H98" s="530"/>
      <c r="I98" s="530"/>
      <c r="J98" s="530"/>
      <c r="K98" s="530"/>
      <c r="L98" s="530"/>
      <c r="M98" s="530"/>
      <c r="N98" s="530"/>
      <c r="O98" s="530"/>
      <c r="P98" s="291">
        <v>1250004</v>
      </c>
      <c r="Q98" s="291">
        <f>P97+P98</f>
        <v>7623966</v>
      </c>
    </row>
    <row r="99" spans="1:18" ht="16.5" thickBot="1" x14ac:dyDescent="0.3">
      <c r="A99" s="544" t="s">
        <v>914</v>
      </c>
      <c r="B99" s="545"/>
      <c r="C99" s="545"/>
      <c r="D99" s="545"/>
      <c r="E99" s="545"/>
      <c r="F99" s="545"/>
      <c r="G99" s="545"/>
      <c r="H99" s="545"/>
      <c r="I99" s="545"/>
      <c r="J99" s="545"/>
      <c r="K99" s="545"/>
      <c r="L99" s="545"/>
      <c r="M99" s="545"/>
      <c r="N99" s="545"/>
      <c r="O99" s="546"/>
      <c r="P99" s="302"/>
      <c r="Q99" s="293"/>
    </row>
    <row r="100" spans="1:18" ht="16.5" thickBot="1" x14ac:dyDescent="0.3">
      <c r="A100" s="526" t="s">
        <v>963</v>
      </c>
      <c r="B100" s="527"/>
      <c r="C100" s="527"/>
      <c r="D100" s="527"/>
      <c r="E100" s="527"/>
      <c r="F100" s="527"/>
      <c r="G100" s="527"/>
      <c r="H100" s="527"/>
      <c r="I100" s="527"/>
      <c r="J100" s="527"/>
      <c r="K100" s="527"/>
      <c r="L100" s="527"/>
      <c r="M100" s="527"/>
      <c r="N100" s="527"/>
      <c r="O100" s="528"/>
      <c r="P100" s="291">
        <v>640000</v>
      </c>
      <c r="Q100" s="288"/>
    </row>
    <row r="101" spans="1:18" ht="16.5" thickBot="1" x14ac:dyDescent="0.3">
      <c r="A101" s="526" t="s">
        <v>965</v>
      </c>
      <c r="B101" s="527"/>
      <c r="C101" s="527"/>
      <c r="D101" s="527"/>
      <c r="E101" s="527"/>
      <c r="F101" s="527"/>
      <c r="G101" s="527"/>
      <c r="H101" s="527"/>
      <c r="I101" s="527"/>
      <c r="J101" s="527"/>
      <c r="K101" s="527"/>
      <c r="L101" s="527"/>
      <c r="M101" s="527"/>
      <c r="N101" s="527"/>
      <c r="O101" s="528"/>
      <c r="P101" s="291">
        <v>395000</v>
      </c>
      <c r="Q101" s="288"/>
    </row>
    <row r="102" spans="1:18" ht="16.5" thickBot="1" x14ac:dyDescent="0.3">
      <c r="A102" s="526" t="s">
        <v>964</v>
      </c>
      <c r="B102" s="527"/>
      <c r="C102" s="527"/>
      <c r="D102" s="527"/>
      <c r="E102" s="527"/>
      <c r="F102" s="527"/>
      <c r="G102" s="527"/>
      <c r="H102" s="527"/>
      <c r="I102" s="527"/>
      <c r="J102" s="527"/>
      <c r="K102" s="527"/>
      <c r="L102" s="527"/>
      <c r="M102" s="527"/>
      <c r="N102" s="527"/>
      <c r="O102" s="528"/>
      <c r="P102" s="291">
        <v>9810834</v>
      </c>
      <c r="Q102" s="288"/>
      <c r="R102" s="226"/>
    </row>
    <row r="103" spans="1:18" ht="16.5" thickBot="1" x14ac:dyDescent="0.3">
      <c r="A103" s="529" t="s">
        <v>340</v>
      </c>
      <c r="B103" s="530"/>
      <c r="C103" s="530"/>
      <c r="D103" s="530"/>
      <c r="E103" s="530"/>
      <c r="F103" s="530"/>
      <c r="G103" s="530"/>
      <c r="H103" s="530"/>
      <c r="I103" s="530"/>
      <c r="J103" s="530"/>
      <c r="K103" s="530"/>
      <c r="L103" s="530"/>
      <c r="M103" s="530"/>
      <c r="N103" s="530"/>
      <c r="O103" s="530"/>
      <c r="P103" s="291">
        <v>375000</v>
      </c>
      <c r="Q103" s="291">
        <f>P100+P101+P102+P103</f>
        <v>11220834</v>
      </c>
      <c r="R103" s="225"/>
    </row>
    <row r="104" spans="1:18" ht="16.5" thickBot="1" x14ac:dyDescent="0.3">
      <c r="A104" s="544" t="s">
        <v>912</v>
      </c>
      <c r="B104" s="545"/>
      <c r="C104" s="545"/>
      <c r="D104" s="545"/>
      <c r="E104" s="545"/>
      <c r="F104" s="545"/>
      <c r="G104" s="545"/>
      <c r="H104" s="545"/>
      <c r="I104" s="545"/>
      <c r="J104" s="545"/>
      <c r="K104" s="545"/>
      <c r="L104" s="545"/>
      <c r="M104" s="545"/>
      <c r="N104" s="545"/>
      <c r="O104" s="546"/>
      <c r="P104" s="297"/>
      <c r="Q104" s="303"/>
      <c r="R104" s="226"/>
    </row>
    <row r="105" spans="1:18" ht="16.5" thickBot="1" x14ac:dyDescent="0.3">
      <c r="A105" s="526" t="s">
        <v>966</v>
      </c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8"/>
      <c r="P105" s="291">
        <v>2059449</v>
      </c>
      <c r="Q105" s="291">
        <f>P105</f>
        <v>2059449</v>
      </c>
    </row>
    <row r="106" spans="1:18" ht="16.5" thickBot="1" x14ac:dyDescent="0.3">
      <c r="A106" s="544" t="s">
        <v>913</v>
      </c>
      <c r="B106" s="545"/>
      <c r="C106" s="545"/>
      <c r="D106" s="545"/>
      <c r="E106" s="545"/>
      <c r="F106" s="545"/>
      <c r="G106" s="545"/>
      <c r="H106" s="545"/>
      <c r="I106" s="545"/>
      <c r="J106" s="545"/>
      <c r="K106" s="545"/>
      <c r="L106" s="545"/>
      <c r="M106" s="545"/>
      <c r="N106" s="545"/>
      <c r="O106" s="546"/>
      <c r="P106" s="297"/>
      <c r="Q106" s="288"/>
    </row>
    <row r="107" spans="1:18" ht="16.5" thickBot="1" x14ac:dyDescent="0.3">
      <c r="A107" s="526" t="s">
        <v>956</v>
      </c>
      <c r="B107" s="527"/>
      <c r="C107" s="527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8"/>
      <c r="P107" s="291">
        <v>3153825</v>
      </c>
      <c r="Q107" s="288"/>
      <c r="R107" s="226"/>
    </row>
    <row r="108" spans="1:18" x14ac:dyDescent="0.25">
      <c r="A108" s="550" t="s">
        <v>945</v>
      </c>
      <c r="B108" s="551"/>
      <c r="C108" s="551"/>
      <c r="D108" s="551"/>
      <c r="E108" s="551"/>
      <c r="F108" s="551"/>
      <c r="G108" s="551"/>
      <c r="H108" s="551"/>
      <c r="I108" s="551"/>
      <c r="J108" s="551"/>
      <c r="K108" s="551"/>
      <c r="L108" s="551"/>
      <c r="M108" s="551"/>
      <c r="N108" s="551"/>
      <c r="O108" s="552"/>
      <c r="P108" s="297">
        <v>750000</v>
      </c>
      <c r="Q108" s="288"/>
      <c r="R108" s="226"/>
    </row>
    <row r="109" spans="1:18" ht="16.5" thickBot="1" x14ac:dyDescent="0.3">
      <c r="A109" s="550" t="s">
        <v>955</v>
      </c>
      <c r="B109" s="551"/>
      <c r="C109" s="551"/>
      <c r="D109" s="551"/>
      <c r="E109" s="551"/>
      <c r="F109" s="551"/>
      <c r="G109" s="551"/>
      <c r="H109" s="551"/>
      <c r="I109" s="551"/>
      <c r="J109" s="551"/>
      <c r="K109" s="551"/>
      <c r="L109" s="551"/>
      <c r="M109" s="551"/>
      <c r="N109" s="551"/>
      <c r="O109" s="552"/>
      <c r="P109" s="297">
        <v>423143</v>
      </c>
      <c r="Q109" s="288"/>
      <c r="R109" s="226"/>
    </row>
    <row r="110" spans="1:18" ht="16.5" thickBot="1" x14ac:dyDescent="0.3">
      <c r="A110" s="547" t="s">
        <v>340</v>
      </c>
      <c r="B110" s="548"/>
      <c r="C110" s="548"/>
      <c r="D110" s="548"/>
      <c r="E110" s="548"/>
      <c r="F110" s="548"/>
      <c r="G110" s="548"/>
      <c r="H110" s="548"/>
      <c r="I110" s="548"/>
      <c r="J110" s="548"/>
      <c r="K110" s="548"/>
      <c r="L110" s="548"/>
      <c r="M110" s="548"/>
      <c r="N110" s="548"/>
      <c r="O110" s="549"/>
      <c r="P110" s="291">
        <f>P108+P109</f>
        <v>1173143</v>
      </c>
      <c r="Q110" s="291">
        <f>P107+P110</f>
        <v>4326968</v>
      </c>
      <c r="R110" s="225"/>
    </row>
    <row r="111" spans="1:18" ht="16.5" thickBot="1" x14ac:dyDescent="0.3">
      <c r="A111" s="526" t="s">
        <v>957</v>
      </c>
      <c r="B111" s="527"/>
      <c r="C111" s="527"/>
      <c r="D111" s="527"/>
      <c r="E111" s="527"/>
      <c r="F111" s="527"/>
      <c r="G111" s="527"/>
      <c r="H111" s="527"/>
      <c r="I111" s="527"/>
      <c r="J111" s="527"/>
      <c r="K111" s="527"/>
      <c r="L111" s="527"/>
      <c r="M111" s="527"/>
      <c r="N111" s="527"/>
      <c r="O111" s="528"/>
      <c r="P111" s="291">
        <v>4932000</v>
      </c>
      <c r="Q111" s="288"/>
      <c r="R111" s="226"/>
    </row>
    <row r="112" spans="1:18" x14ac:dyDescent="0.25">
      <c r="A112" s="550" t="s">
        <v>945</v>
      </c>
      <c r="B112" s="551"/>
      <c r="C112" s="551"/>
      <c r="D112" s="551"/>
      <c r="E112" s="551"/>
      <c r="F112" s="551"/>
      <c r="G112" s="551"/>
      <c r="H112" s="551"/>
      <c r="I112" s="551"/>
      <c r="J112" s="551"/>
      <c r="K112" s="551"/>
      <c r="L112" s="551"/>
      <c r="M112" s="551"/>
      <c r="N112" s="551"/>
      <c r="O112" s="552"/>
      <c r="P112" s="297">
        <v>1770000</v>
      </c>
      <c r="Q112" s="288"/>
      <c r="R112" s="226"/>
    </row>
    <row r="113" spans="1:18" x14ac:dyDescent="0.25">
      <c r="A113" s="550" t="s">
        <v>955</v>
      </c>
      <c r="B113" s="551"/>
      <c r="C113" s="551"/>
      <c r="D113" s="551"/>
      <c r="E113" s="551"/>
      <c r="F113" s="551"/>
      <c r="G113" s="551"/>
      <c r="H113" s="551"/>
      <c r="I113" s="551"/>
      <c r="J113" s="551"/>
      <c r="K113" s="551"/>
      <c r="L113" s="551"/>
      <c r="M113" s="551"/>
      <c r="N113" s="551"/>
      <c r="O113" s="552"/>
      <c r="P113" s="297">
        <v>999488</v>
      </c>
      <c r="Q113" s="288"/>
      <c r="R113" s="226"/>
    </row>
    <row r="114" spans="1:18" ht="16.5" thickBot="1" x14ac:dyDescent="0.3">
      <c r="A114" s="550" t="s">
        <v>947</v>
      </c>
      <c r="B114" s="551"/>
      <c r="C114" s="551"/>
      <c r="D114" s="551"/>
      <c r="E114" s="551"/>
      <c r="F114" s="551"/>
      <c r="G114" s="551"/>
      <c r="H114" s="551"/>
      <c r="I114" s="551"/>
      <c r="J114" s="551"/>
      <c r="K114" s="551"/>
      <c r="L114" s="551"/>
      <c r="M114" s="551"/>
      <c r="N114" s="551"/>
      <c r="O114" s="552"/>
      <c r="P114" s="297">
        <v>800000</v>
      </c>
      <c r="Q114" s="288"/>
    </row>
    <row r="115" spans="1:18" ht="16.5" thickBot="1" x14ac:dyDescent="0.3">
      <c r="A115" s="575" t="s">
        <v>340</v>
      </c>
      <c r="B115" s="576"/>
      <c r="C115" s="576"/>
      <c r="D115" s="576"/>
      <c r="E115" s="576"/>
      <c r="F115" s="576"/>
      <c r="G115" s="576"/>
      <c r="H115" s="576"/>
      <c r="I115" s="576"/>
      <c r="J115" s="576"/>
      <c r="K115" s="576"/>
      <c r="L115" s="576"/>
      <c r="M115" s="576"/>
      <c r="N115" s="576"/>
      <c r="O115" s="577"/>
      <c r="P115" s="291">
        <f>P111+P112+P113+P114</f>
        <v>8501488</v>
      </c>
      <c r="Q115" s="291">
        <v>8501488</v>
      </c>
      <c r="R115" s="226"/>
    </row>
    <row r="116" spans="1:18" ht="16.5" thickBot="1" x14ac:dyDescent="0.3">
      <c r="A116" s="526" t="s">
        <v>341</v>
      </c>
      <c r="B116" s="527"/>
      <c r="C116" s="527"/>
      <c r="D116" s="527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8"/>
      <c r="P116" s="239"/>
      <c r="Q116" s="304">
        <f>Q77+Q92+Q95+Q98+Q103+Q105+Q110+Q115</f>
        <v>325386706</v>
      </c>
      <c r="R116" s="226"/>
    </row>
    <row r="117" spans="1:18" x14ac:dyDescent="0.25">
      <c r="Q117" s="225"/>
      <c r="R117" s="226"/>
    </row>
    <row r="118" spans="1:18" x14ac:dyDescent="0.25">
      <c r="P118" s="225"/>
      <c r="Q118" s="226"/>
    </row>
    <row r="119" spans="1:18" x14ac:dyDescent="0.25">
      <c r="P119" s="225"/>
      <c r="Q119" s="226"/>
    </row>
    <row r="120" spans="1:18" x14ac:dyDescent="0.25">
      <c r="P120" s="225"/>
    </row>
    <row r="121" spans="1:18" x14ac:dyDescent="0.25">
      <c r="P121" s="226"/>
      <c r="Q121" s="226"/>
    </row>
    <row r="122" spans="1:18" x14ac:dyDescent="0.25">
      <c r="P122" s="226"/>
      <c r="Q122" s="226"/>
    </row>
  </sheetData>
  <mergeCells count="61">
    <mergeCell ref="A74:B74"/>
    <mergeCell ref="A115:O115"/>
    <mergeCell ref="A114:O114"/>
    <mergeCell ref="A90:O90"/>
    <mergeCell ref="A79:O79"/>
    <mergeCell ref="A81:O81"/>
    <mergeCell ref="A82:O82"/>
    <mergeCell ref="A84:O84"/>
    <mergeCell ref="A85:O85"/>
    <mergeCell ref="A80:O80"/>
    <mergeCell ref="A83:O83"/>
    <mergeCell ref="A98:O98"/>
    <mergeCell ref="A94:O94"/>
    <mergeCell ref="A95:O95"/>
    <mergeCell ref="A96:O96"/>
    <mergeCell ref="A97:O97"/>
    <mergeCell ref="A7:S7"/>
    <mergeCell ref="A1:R1"/>
    <mergeCell ref="A2:R2"/>
    <mergeCell ref="A3:R3"/>
    <mergeCell ref="A5:C5"/>
    <mergeCell ref="B6:D6"/>
    <mergeCell ref="S11:S12"/>
    <mergeCell ref="A73:B73"/>
    <mergeCell ref="J73:O73"/>
    <mergeCell ref="Q73:R73"/>
    <mergeCell ref="P11:R12"/>
    <mergeCell ref="D11:F12"/>
    <mergeCell ref="G11:I12"/>
    <mergeCell ref="J11:L12"/>
    <mergeCell ref="M11:O12"/>
    <mergeCell ref="A11:A13"/>
    <mergeCell ref="B11:B13"/>
    <mergeCell ref="C11:C13"/>
    <mergeCell ref="A116:O116"/>
    <mergeCell ref="A99:O99"/>
    <mergeCell ref="A100:O100"/>
    <mergeCell ref="A101:O101"/>
    <mergeCell ref="A102:O102"/>
    <mergeCell ref="A103:O103"/>
    <mergeCell ref="A104:O104"/>
    <mergeCell ref="A105:O105"/>
    <mergeCell ref="A106:O106"/>
    <mergeCell ref="A107:O107"/>
    <mergeCell ref="A110:O110"/>
    <mergeCell ref="A111:O111"/>
    <mergeCell ref="A112:O112"/>
    <mergeCell ref="A108:O108"/>
    <mergeCell ref="A109:O109"/>
    <mergeCell ref="A113:O113"/>
    <mergeCell ref="A75:O75"/>
    <mergeCell ref="A76:O76"/>
    <mergeCell ref="A77:O77"/>
    <mergeCell ref="A91:O91"/>
    <mergeCell ref="A93:O93"/>
    <mergeCell ref="A92:O92"/>
    <mergeCell ref="A78:O78"/>
    <mergeCell ref="A86:O86"/>
    <mergeCell ref="A87:O87"/>
    <mergeCell ref="A88:O88"/>
    <mergeCell ref="A89:O8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topLeftCell="A16" zoomScale="69" zoomScaleNormal="69" zoomScaleSheetLayoutView="100" workbookViewId="0">
      <selection activeCell="A6" sqref="A6"/>
    </sheetView>
  </sheetViews>
  <sheetFormatPr baseColWidth="10" defaultColWidth="9.140625" defaultRowHeight="15" x14ac:dyDescent="0.25"/>
  <cols>
    <col min="1" max="1" width="48.28515625" style="68" customWidth="1"/>
    <col min="2" max="2" width="24.85546875" style="68" customWidth="1"/>
    <col min="3" max="3" width="27.28515625" style="68" customWidth="1"/>
    <col min="4" max="4" width="10" style="68" customWidth="1"/>
    <col min="5" max="5" width="9.85546875" style="68" customWidth="1"/>
    <col min="6" max="6" width="9.5703125" style="68" customWidth="1"/>
    <col min="7" max="7" width="10.140625" style="68" customWidth="1"/>
    <col min="8" max="8" width="11.42578125" style="68" customWidth="1"/>
    <col min="9" max="9" width="10" style="68" customWidth="1"/>
    <col min="10" max="10" width="10.28515625" style="68" customWidth="1"/>
    <col min="11" max="12" width="9.7109375" style="68" customWidth="1"/>
    <col min="13" max="13" width="9.42578125" style="68" customWidth="1"/>
    <col min="14" max="14" width="9.85546875" style="68" customWidth="1"/>
    <col min="15" max="15" width="9.7109375" style="68" customWidth="1"/>
    <col min="16" max="16" width="20" style="68" customWidth="1"/>
    <col min="17" max="17" width="17.5703125" style="68" customWidth="1"/>
    <col min="18" max="18" width="13.5703125" style="68" customWidth="1"/>
    <col min="19" max="19" width="18.42578125" style="68" customWidth="1"/>
    <col min="20" max="16384" width="9.140625" style="68"/>
  </cols>
  <sheetData>
    <row r="1" spans="1:19" ht="32.25" x14ac:dyDescent="0.4">
      <c r="A1" s="569"/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241"/>
    </row>
    <row r="2" spans="1:19" ht="20.25" x14ac:dyDescent="0.25">
      <c r="A2" s="570" t="s">
        <v>19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242"/>
    </row>
    <row r="3" spans="1:19" ht="34.5" customHeight="1" x14ac:dyDescent="0.25">
      <c r="A3" s="570" t="s">
        <v>30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242"/>
    </row>
    <row r="4" spans="1:19" ht="15" customHeight="1" x14ac:dyDescent="0.4">
      <c r="A4" s="569"/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241"/>
    </row>
    <row r="5" spans="1:19" ht="20.25" x14ac:dyDescent="0.25">
      <c r="A5" s="570" t="s">
        <v>37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242"/>
    </row>
    <row r="6" spans="1:19" s="3" customFormat="1" ht="29.1" customHeight="1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7.25" x14ac:dyDescent="0.3">
      <c r="A7" s="8" t="s">
        <v>76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/>
      <c r="Q7" s="8"/>
      <c r="R7" s="8"/>
      <c r="S7" s="8"/>
    </row>
    <row r="8" spans="1:19" ht="46.5" customHeight="1" x14ac:dyDescent="0.3">
      <c r="A8" s="584" t="s">
        <v>77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</row>
    <row r="9" spans="1:19" ht="17.25" x14ac:dyDescent="0.3">
      <c r="A9" s="11" t="s">
        <v>78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7.25" x14ac:dyDescent="0.3">
      <c r="A10" s="11" t="s">
        <v>197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17.25" x14ac:dyDescent="0.3">
      <c r="A11" s="11" t="s">
        <v>47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7.25" x14ac:dyDescent="0.3">
      <c r="A12" s="11" t="s">
        <v>164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17.25" x14ac:dyDescent="0.3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5" customHeight="1" x14ac:dyDescent="0.25">
      <c r="A14" s="553" t="s">
        <v>198</v>
      </c>
      <c r="B14" s="586" t="s">
        <v>17</v>
      </c>
      <c r="C14" s="586" t="s">
        <v>0</v>
      </c>
      <c r="D14" s="588" t="s">
        <v>1</v>
      </c>
      <c r="E14" s="589"/>
      <c r="F14" s="590"/>
      <c r="G14" s="588" t="s">
        <v>2</v>
      </c>
      <c r="H14" s="589"/>
      <c r="I14" s="590"/>
      <c r="J14" s="588" t="s">
        <v>3</v>
      </c>
      <c r="K14" s="589"/>
      <c r="L14" s="590"/>
      <c r="M14" s="588" t="s">
        <v>4</v>
      </c>
      <c r="N14" s="589"/>
      <c r="O14" s="590"/>
      <c r="P14" s="591" t="s">
        <v>20</v>
      </c>
      <c r="Q14" s="592"/>
      <c r="R14" s="593"/>
      <c r="S14" s="594" t="s">
        <v>18</v>
      </c>
    </row>
    <row r="15" spans="1:19" ht="20.25" customHeight="1" x14ac:dyDescent="0.25">
      <c r="A15" s="554"/>
      <c r="B15" s="587"/>
      <c r="C15" s="587"/>
      <c r="D15" s="250" t="s">
        <v>5</v>
      </c>
      <c r="E15" s="250" t="s">
        <v>6</v>
      </c>
      <c r="F15" s="250" t="s">
        <v>7</v>
      </c>
      <c r="G15" s="250" t="s">
        <v>8</v>
      </c>
      <c r="H15" s="250" t="s">
        <v>9</v>
      </c>
      <c r="I15" s="250" t="s">
        <v>10</v>
      </c>
      <c r="J15" s="250" t="s">
        <v>11</v>
      </c>
      <c r="K15" s="250" t="s">
        <v>12</v>
      </c>
      <c r="L15" s="250" t="s">
        <v>13</v>
      </c>
      <c r="M15" s="250" t="s">
        <v>14</v>
      </c>
      <c r="N15" s="250" t="s">
        <v>15</v>
      </c>
      <c r="O15" s="250" t="s">
        <v>16</v>
      </c>
      <c r="P15" s="250" t="s">
        <v>21</v>
      </c>
      <c r="Q15" s="251" t="s">
        <v>22</v>
      </c>
      <c r="R15" s="250" t="s">
        <v>23</v>
      </c>
      <c r="S15" s="595"/>
    </row>
    <row r="16" spans="1:19" ht="46.5" customHeight="1" x14ac:dyDescent="0.25">
      <c r="A16" s="596" t="s">
        <v>91</v>
      </c>
      <c r="B16" s="44" t="s">
        <v>84</v>
      </c>
      <c r="C16" s="232" t="s">
        <v>85</v>
      </c>
      <c r="D16" s="74">
        <v>7540</v>
      </c>
      <c r="E16" s="74">
        <v>6855</v>
      </c>
      <c r="F16" s="74">
        <v>7340</v>
      </c>
      <c r="G16" s="74">
        <v>7350</v>
      </c>
      <c r="H16" s="74">
        <v>7225</v>
      </c>
      <c r="I16" s="74">
        <v>6950</v>
      </c>
      <c r="J16" s="74">
        <v>6550</v>
      </c>
      <c r="K16" s="74">
        <v>6350</v>
      </c>
      <c r="L16" s="74">
        <v>6220</v>
      </c>
      <c r="M16" s="74">
        <v>5425</v>
      </c>
      <c r="N16" s="74">
        <v>5125</v>
      </c>
      <c r="O16" s="74">
        <v>3520</v>
      </c>
      <c r="P16" s="44"/>
      <c r="Q16" s="44"/>
      <c r="R16" s="44"/>
      <c r="S16" s="44"/>
    </row>
    <row r="17" spans="1:19" s="71" customFormat="1" ht="84" customHeight="1" x14ac:dyDescent="0.25">
      <c r="A17" s="597"/>
      <c r="B17" s="75" t="s">
        <v>200</v>
      </c>
      <c r="C17" s="7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144">
        <f>SUM(P18:P38)</f>
        <v>1479940</v>
      </c>
      <c r="Q17" s="44"/>
      <c r="R17" s="44"/>
      <c r="S17" s="44"/>
    </row>
    <row r="18" spans="1:19" s="60" customFormat="1" ht="66.75" customHeight="1" x14ac:dyDescent="0.25">
      <c r="A18" s="34" t="s">
        <v>92</v>
      </c>
      <c r="B18" s="33" t="s">
        <v>93</v>
      </c>
      <c r="C18" s="234" t="s">
        <v>94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59">
        <v>0</v>
      </c>
      <c r="Q18" s="34"/>
      <c r="R18" s="34"/>
      <c r="S18" s="34"/>
    </row>
    <row r="19" spans="1:19" s="71" customFormat="1" ht="76.5" customHeight="1" x14ac:dyDescent="0.25">
      <c r="A19" s="61" t="s">
        <v>96</v>
      </c>
      <c r="B19" s="30" t="s">
        <v>79</v>
      </c>
      <c r="C19" s="33" t="s">
        <v>38</v>
      </c>
      <c r="D19" s="38">
        <v>1</v>
      </c>
      <c r="E19" s="38">
        <v>2</v>
      </c>
      <c r="F19" s="38">
        <v>3</v>
      </c>
      <c r="G19" s="38">
        <v>2</v>
      </c>
      <c r="H19" s="38">
        <v>3</v>
      </c>
      <c r="I19" s="38">
        <v>3</v>
      </c>
      <c r="J19" s="38">
        <v>3</v>
      </c>
      <c r="K19" s="38">
        <v>3</v>
      </c>
      <c r="L19" s="38">
        <v>3</v>
      </c>
      <c r="M19" s="38">
        <v>3</v>
      </c>
      <c r="N19" s="38">
        <v>2</v>
      </c>
      <c r="O19" s="38">
        <v>2</v>
      </c>
      <c r="P19" s="45">
        <v>200000</v>
      </c>
      <c r="Q19" s="41"/>
      <c r="R19" s="41"/>
      <c r="S19" s="41" t="s">
        <v>33</v>
      </c>
    </row>
    <row r="20" spans="1:19" s="71" customFormat="1" ht="66" customHeight="1" x14ac:dyDescent="0.25">
      <c r="A20" s="30" t="s">
        <v>98</v>
      </c>
      <c r="B20" s="30" t="s">
        <v>45</v>
      </c>
      <c r="C20" s="33" t="s">
        <v>46</v>
      </c>
      <c r="D20" s="41"/>
      <c r="E20" s="41"/>
      <c r="F20" s="41"/>
      <c r="G20" s="38">
        <v>1</v>
      </c>
      <c r="H20" s="41"/>
      <c r="I20" s="41"/>
      <c r="J20" s="38">
        <v>1</v>
      </c>
      <c r="K20" s="41"/>
      <c r="L20" s="41"/>
      <c r="M20" s="38">
        <v>1</v>
      </c>
      <c r="N20" s="41"/>
      <c r="O20" s="41"/>
      <c r="P20" s="45">
        <v>125000</v>
      </c>
      <c r="Q20" s="41"/>
      <c r="R20" s="41"/>
      <c r="S20" s="31" t="s">
        <v>40</v>
      </c>
    </row>
    <row r="21" spans="1:19" s="71" customFormat="1" ht="59.25" customHeight="1" x14ac:dyDescent="0.25">
      <c r="A21" s="30" t="s">
        <v>99</v>
      </c>
      <c r="B21" s="30" t="s">
        <v>95</v>
      </c>
      <c r="C21" s="33" t="s">
        <v>90</v>
      </c>
      <c r="D21" s="38">
        <v>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>
        <v>1</v>
      </c>
      <c r="P21" s="45">
        <v>422761</v>
      </c>
      <c r="Q21" s="244"/>
      <c r="R21" s="63"/>
      <c r="S21" s="63"/>
    </row>
    <row r="22" spans="1:19" s="71" customFormat="1" ht="102.75" customHeight="1" x14ac:dyDescent="0.25">
      <c r="A22" s="54" t="s">
        <v>102</v>
      </c>
      <c r="B22" s="30" t="s">
        <v>44</v>
      </c>
      <c r="C22" s="33" t="s">
        <v>97</v>
      </c>
      <c r="D22" s="41"/>
      <c r="E22" s="41"/>
      <c r="F22" s="38">
        <v>1</v>
      </c>
      <c r="G22" s="41"/>
      <c r="H22" s="41"/>
      <c r="I22" s="38">
        <v>1</v>
      </c>
      <c r="J22" s="41"/>
      <c r="K22" s="41"/>
      <c r="L22" s="38">
        <v>1</v>
      </c>
      <c r="M22" s="41"/>
      <c r="N22" s="41"/>
      <c r="O22" s="38">
        <v>1</v>
      </c>
      <c r="P22" s="45">
        <v>400000</v>
      </c>
      <c r="Q22" s="41"/>
      <c r="R22" s="41"/>
      <c r="S22" s="31" t="s">
        <v>39</v>
      </c>
    </row>
    <row r="23" spans="1:19" s="71" customFormat="1" ht="48" customHeight="1" x14ac:dyDescent="0.25">
      <c r="A23" s="54" t="s">
        <v>103</v>
      </c>
      <c r="B23" s="30" t="s">
        <v>59</v>
      </c>
      <c r="C23" s="33" t="s">
        <v>100</v>
      </c>
      <c r="D23" s="38"/>
      <c r="E23" s="38"/>
      <c r="F23" s="38"/>
      <c r="G23" s="38"/>
      <c r="H23" s="38"/>
      <c r="I23" s="38"/>
      <c r="J23" s="41"/>
      <c r="K23" s="41"/>
      <c r="L23" s="41"/>
      <c r="M23" s="41"/>
      <c r="N23" s="41"/>
      <c r="O23" s="41"/>
      <c r="P23" s="45"/>
      <c r="Q23" s="41"/>
      <c r="R23" s="41"/>
      <c r="S23" s="31"/>
    </row>
    <row r="24" spans="1:19" s="71" customFormat="1" ht="67.5" customHeight="1" x14ac:dyDescent="0.25">
      <c r="A24" s="54" t="s">
        <v>104</v>
      </c>
      <c r="B24" s="30" t="s">
        <v>215</v>
      </c>
      <c r="C24" s="33" t="s">
        <v>101</v>
      </c>
      <c r="D24" s="38">
        <v>7540</v>
      </c>
      <c r="E24" s="38">
        <v>6855</v>
      </c>
      <c r="F24" s="38">
        <v>7340</v>
      </c>
      <c r="G24" s="38">
        <v>7350</v>
      </c>
      <c r="H24" s="38">
        <v>7225</v>
      </c>
      <c r="I24" s="38">
        <v>6950</v>
      </c>
      <c r="J24" s="38">
        <v>6550</v>
      </c>
      <c r="K24" s="38">
        <v>6350</v>
      </c>
      <c r="L24" s="38">
        <v>6220</v>
      </c>
      <c r="M24" s="38">
        <v>5425</v>
      </c>
      <c r="N24" s="38">
        <v>5125</v>
      </c>
      <c r="O24" s="38">
        <v>3520</v>
      </c>
      <c r="P24" s="45">
        <v>66550</v>
      </c>
      <c r="Q24" s="41"/>
      <c r="R24" s="41"/>
      <c r="S24" s="31"/>
    </row>
    <row r="25" spans="1:19" s="71" customFormat="1" ht="70.5" customHeight="1" x14ac:dyDescent="0.25">
      <c r="A25" s="30" t="s">
        <v>105</v>
      </c>
      <c r="B25" s="30" t="s">
        <v>216</v>
      </c>
      <c r="C25" s="234" t="s">
        <v>217</v>
      </c>
      <c r="D25" s="79">
        <v>685</v>
      </c>
      <c r="E25" s="79">
        <v>495</v>
      </c>
      <c r="F25" s="79">
        <v>550</v>
      </c>
      <c r="G25" s="79">
        <v>570</v>
      </c>
      <c r="H25" s="79">
        <v>540</v>
      </c>
      <c r="I25" s="79">
        <v>540</v>
      </c>
      <c r="J25" s="79">
        <v>540</v>
      </c>
      <c r="K25" s="79">
        <v>540</v>
      </c>
      <c r="L25" s="79">
        <v>540</v>
      </c>
      <c r="M25" s="79">
        <v>540</v>
      </c>
      <c r="N25" s="79">
        <v>540</v>
      </c>
      <c r="O25" s="79">
        <v>470</v>
      </c>
      <c r="P25" s="45">
        <v>33121</v>
      </c>
      <c r="Q25" s="41"/>
      <c r="R25" s="64"/>
      <c r="S25" s="65" t="s">
        <v>33</v>
      </c>
    </row>
    <row r="26" spans="1:19" s="71" customFormat="1" ht="66" customHeight="1" x14ac:dyDescent="0.25">
      <c r="A26" s="30" t="s">
        <v>106</v>
      </c>
      <c r="B26" s="30" t="s">
        <v>108</v>
      </c>
      <c r="C26" s="234" t="s">
        <v>218</v>
      </c>
      <c r="D26" s="79">
        <v>392</v>
      </c>
      <c r="E26" s="79">
        <v>237</v>
      </c>
      <c r="F26" s="79">
        <v>287</v>
      </c>
      <c r="G26" s="79">
        <v>300</v>
      </c>
      <c r="H26" s="79">
        <v>275</v>
      </c>
      <c r="I26" s="79">
        <v>275</v>
      </c>
      <c r="J26" s="79">
        <v>232</v>
      </c>
      <c r="K26" s="79">
        <v>232</v>
      </c>
      <c r="L26" s="79">
        <v>232</v>
      </c>
      <c r="M26" s="79">
        <v>232</v>
      </c>
      <c r="N26" s="79">
        <v>232</v>
      </c>
      <c r="O26" s="79">
        <v>195</v>
      </c>
      <c r="P26" s="45">
        <v>33129</v>
      </c>
      <c r="Q26" s="41"/>
      <c r="R26" s="64"/>
      <c r="S26" s="65"/>
    </row>
    <row r="27" spans="1:19" s="71" customFormat="1" ht="59.25" customHeight="1" x14ac:dyDescent="0.25">
      <c r="A27" s="30" t="s">
        <v>107</v>
      </c>
      <c r="B27" s="30" t="s">
        <v>108</v>
      </c>
      <c r="C27" s="234" t="s">
        <v>219</v>
      </c>
      <c r="D27" s="79">
        <v>393</v>
      </c>
      <c r="E27" s="79">
        <v>238</v>
      </c>
      <c r="F27" s="79">
        <v>288</v>
      </c>
      <c r="G27" s="79">
        <v>300</v>
      </c>
      <c r="H27" s="79">
        <v>275</v>
      </c>
      <c r="I27" s="79">
        <v>275</v>
      </c>
      <c r="J27" s="79">
        <v>233</v>
      </c>
      <c r="K27" s="79">
        <v>233</v>
      </c>
      <c r="L27" s="79">
        <v>233</v>
      </c>
      <c r="M27" s="79">
        <v>233</v>
      </c>
      <c r="N27" s="79">
        <v>233</v>
      </c>
      <c r="O27" s="79">
        <v>195</v>
      </c>
      <c r="P27" s="45">
        <v>33121</v>
      </c>
      <c r="Q27" s="41"/>
      <c r="R27" s="64"/>
      <c r="S27" s="65"/>
    </row>
    <row r="28" spans="1:19" s="71" customFormat="1" ht="75" customHeight="1" x14ac:dyDescent="0.25">
      <c r="A28" s="30" t="s">
        <v>221</v>
      </c>
      <c r="B28" s="30" t="s">
        <v>108</v>
      </c>
      <c r="C28" s="234" t="s">
        <v>220</v>
      </c>
      <c r="D28" s="79">
        <v>392</v>
      </c>
      <c r="E28" s="79">
        <v>237</v>
      </c>
      <c r="F28" s="79">
        <v>287</v>
      </c>
      <c r="G28" s="79">
        <v>300</v>
      </c>
      <c r="H28" s="79">
        <v>275</v>
      </c>
      <c r="I28" s="79">
        <v>275</v>
      </c>
      <c r="J28" s="79">
        <v>232</v>
      </c>
      <c r="K28" s="79">
        <v>232</v>
      </c>
      <c r="L28" s="79">
        <v>232</v>
      </c>
      <c r="M28" s="79">
        <v>232</v>
      </c>
      <c r="N28" s="79">
        <v>232</v>
      </c>
      <c r="O28" s="79">
        <v>195</v>
      </c>
      <c r="P28" s="45">
        <v>33129</v>
      </c>
      <c r="Q28" s="41"/>
      <c r="R28" s="64"/>
      <c r="S28" s="65"/>
    </row>
    <row r="29" spans="1:19" s="71" customFormat="1" ht="67.5" customHeight="1" x14ac:dyDescent="0.25">
      <c r="A29" s="30" t="s">
        <v>109</v>
      </c>
      <c r="B29" s="30" t="s">
        <v>108</v>
      </c>
      <c r="C29" s="234" t="s">
        <v>222</v>
      </c>
      <c r="D29" s="79">
        <v>393</v>
      </c>
      <c r="E29" s="79">
        <v>238</v>
      </c>
      <c r="F29" s="79">
        <v>288</v>
      </c>
      <c r="G29" s="79">
        <v>300</v>
      </c>
      <c r="H29" s="79">
        <v>275</v>
      </c>
      <c r="I29" s="79">
        <v>275</v>
      </c>
      <c r="J29" s="79">
        <v>233</v>
      </c>
      <c r="K29" s="79">
        <v>233</v>
      </c>
      <c r="L29" s="79">
        <v>233</v>
      </c>
      <c r="M29" s="79">
        <v>233</v>
      </c>
      <c r="N29" s="79">
        <v>233</v>
      </c>
      <c r="O29" s="79">
        <v>195</v>
      </c>
      <c r="P29" s="45">
        <v>33129</v>
      </c>
      <c r="Q29" s="41"/>
      <c r="R29" s="64"/>
      <c r="S29" s="65"/>
    </row>
    <row r="30" spans="1:19" s="69" customFormat="1" ht="83.25" customHeight="1" x14ac:dyDescent="0.3">
      <c r="A30" s="33" t="s">
        <v>110</v>
      </c>
      <c r="B30" s="33" t="s">
        <v>223</v>
      </c>
      <c r="C30" s="235" t="s">
        <v>80</v>
      </c>
      <c r="D30" s="36"/>
      <c r="E30" s="78"/>
      <c r="F30" s="78"/>
      <c r="G30" s="51"/>
      <c r="H30" s="37"/>
      <c r="I30" s="37"/>
      <c r="J30" s="37"/>
      <c r="K30" s="37"/>
      <c r="L30" s="37"/>
      <c r="M30" s="37"/>
      <c r="N30" s="37"/>
      <c r="O30" s="37"/>
      <c r="P30" s="66"/>
      <c r="Q30" s="37"/>
      <c r="R30" s="37"/>
      <c r="S30" s="28" t="s">
        <v>33</v>
      </c>
    </row>
    <row r="31" spans="1:19" s="69" customFormat="1" ht="72" customHeight="1" x14ac:dyDescent="0.3">
      <c r="A31" s="33" t="s">
        <v>111</v>
      </c>
      <c r="B31" s="33" t="s">
        <v>81</v>
      </c>
      <c r="C31" s="235" t="s">
        <v>82</v>
      </c>
      <c r="D31" s="48"/>
      <c r="E31" s="28"/>
      <c r="F31" s="51"/>
      <c r="G31" s="51"/>
      <c r="H31" s="28"/>
      <c r="I31" s="28"/>
      <c r="J31" s="28"/>
      <c r="K31" s="28"/>
      <c r="L31" s="28"/>
      <c r="M31" s="28"/>
      <c r="N31" s="28"/>
      <c r="O31" s="28"/>
      <c r="P31" s="49"/>
      <c r="Q31" s="28"/>
      <c r="R31" s="28"/>
      <c r="S31" s="28" t="s">
        <v>33</v>
      </c>
    </row>
    <row r="32" spans="1:19" s="71" customFormat="1" ht="63.75" customHeight="1" x14ac:dyDescent="0.3">
      <c r="A32" s="33" t="s">
        <v>201</v>
      </c>
      <c r="B32" s="33" t="s">
        <v>112</v>
      </c>
      <c r="C32" s="235" t="s">
        <v>31</v>
      </c>
      <c r="D32" s="36"/>
      <c r="E32" s="37"/>
      <c r="F32" s="37"/>
      <c r="G32" s="38">
        <v>2</v>
      </c>
      <c r="H32" s="38">
        <v>2</v>
      </c>
      <c r="I32" s="38">
        <v>1</v>
      </c>
      <c r="J32" s="37"/>
      <c r="K32" s="37"/>
      <c r="L32" s="37"/>
      <c r="M32" s="37"/>
      <c r="N32" s="37"/>
      <c r="O32" s="37"/>
      <c r="P32" s="39"/>
      <c r="Q32" s="37" t="s">
        <v>42</v>
      </c>
      <c r="R32" s="37" t="s">
        <v>32</v>
      </c>
      <c r="S32" s="28" t="s">
        <v>33</v>
      </c>
    </row>
    <row r="33" spans="1:19" s="71" customFormat="1" ht="79.5" customHeight="1" x14ac:dyDescent="0.25">
      <c r="A33" s="40" t="s">
        <v>203</v>
      </c>
      <c r="B33" s="40" t="s">
        <v>49</v>
      </c>
      <c r="C33" s="73" t="s">
        <v>113</v>
      </c>
      <c r="D33" s="38">
        <v>1</v>
      </c>
      <c r="E33" s="41"/>
      <c r="F33" s="38">
        <v>1</v>
      </c>
      <c r="G33" s="41"/>
      <c r="H33" s="38">
        <v>1</v>
      </c>
      <c r="I33" s="41"/>
      <c r="J33" s="41"/>
      <c r="K33" s="38">
        <v>1</v>
      </c>
      <c r="L33" s="41"/>
      <c r="M33" s="41"/>
      <c r="N33" s="38">
        <v>1</v>
      </c>
      <c r="O33" s="41"/>
      <c r="P33" s="41"/>
      <c r="Q33" s="41"/>
      <c r="R33" s="41"/>
      <c r="S33" s="31" t="s">
        <v>41</v>
      </c>
    </row>
    <row r="34" spans="1:19" s="71" customFormat="1" ht="85.5" customHeight="1" x14ac:dyDescent="0.25">
      <c r="A34" s="77" t="s">
        <v>202</v>
      </c>
      <c r="B34" s="30" t="s">
        <v>209</v>
      </c>
      <c r="C34" s="33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5"/>
      <c r="Q34" s="32"/>
      <c r="R34" s="31"/>
      <c r="S34" s="41" t="s">
        <v>34</v>
      </c>
    </row>
    <row r="35" spans="1:19" s="71" customFormat="1" ht="51.75" customHeight="1" x14ac:dyDescent="0.25">
      <c r="A35" s="35" t="s">
        <v>204</v>
      </c>
      <c r="B35" s="30" t="s">
        <v>199</v>
      </c>
      <c r="C35" s="33" t="s">
        <v>55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5">
        <v>50000</v>
      </c>
      <c r="Q35" s="32"/>
      <c r="R35" s="31"/>
      <c r="S35" s="41"/>
    </row>
    <row r="36" spans="1:19" s="71" customFormat="1" ht="51.75" customHeight="1" x14ac:dyDescent="0.25">
      <c r="A36" s="35" t="s">
        <v>205</v>
      </c>
      <c r="B36" s="30" t="s">
        <v>206</v>
      </c>
      <c r="C36" s="33" t="s">
        <v>207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5">
        <v>50000</v>
      </c>
      <c r="Q36" s="32"/>
      <c r="R36" s="31"/>
      <c r="S36" s="41"/>
    </row>
    <row r="37" spans="1:19" s="71" customFormat="1" ht="86.25" customHeight="1" x14ac:dyDescent="0.25">
      <c r="A37" s="35" t="s">
        <v>210</v>
      </c>
      <c r="B37" s="30" t="s">
        <v>57</v>
      </c>
      <c r="C37" s="33" t="s">
        <v>58</v>
      </c>
      <c r="D37" s="4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45"/>
      <c r="Q37" s="32"/>
      <c r="R37" s="31"/>
      <c r="S37" s="41" t="s">
        <v>34</v>
      </c>
    </row>
    <row r="38" spans="1:19" s="71" customFormat="1" ht="68.25" customHeight="1" x14ac:dyDescent="0.25">
      <c r="A38" s="46" t="s">
        <v>208</v>
      </c>
      <c r="B38" s="30" t="s">
        <v>126</v>
      </c>
      <c r="C38" s="33" t="s">
        <v>55</v>
      </c>
      <c r="D38" s="41"/>
      <c r="E38" s="41"/>
      <c r="F38" s="41"/>
      <c r="G38" s="41"/>
      <c r="H38" s="41"/>
      <c r="I38" s="38">
        <v>60</v>
      </c>
      <c r="J38" s="41"/>
      <c r="K38" s="41"/>
      <c r="L38" s="41"/>
      <c r="M38" s="41"/>
      <c r="N38" s="41"/>
      <c r="O38" s="41"/>
      <c r="P38" s="45"/>
      <c r="Q38" s="32"/>
      <c r="R38" s="31"/>
      <c r="S38" s="31"/>
    </row>
    <row r="39" spans="1:19" s="70" customFormat="1" ht="52.5" customHeight="1" x14ac:dyDescent="0.25">
      <c r="A39" s="44" t="s">
        <v>214</v>
      </c>
      <c r="B39" s="44" t="s">
        <v>114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224">
        <f>SUM(P40:P45)</f>
        <v>150000</v>
      </c>
      <c r="Q39" s="44"/>
      <c r="R39" s="44"/>
      <c r="S39" s="44"/>
    </row>
    <row r="40" spans="1:19" s="71" customFormat="1" ht="59.25" customHeight="1" x14ac:dyDescent="0.25">
      <c r="A40" s="33" t="s">
        <v>119</v>
      </c>
      <c r="B40" s="30" t="s">
        <v>48</v>
      </c>
      <c r="C40" s="33" t="s">
        <v>54</v>
      </c>
      <c r="D40" s="41"/>
      <c r="E40" s="41"/>
      <c r="F40" s="41"/>
      <c r="G40" s="38">
        <v>1</v>
      </c>
      <c r="H40" s="41"/>
      <c r="I40" s="41"/>
      <c r="J40" s="41"/>
      <c r="K40" s="41"/>
      <c r="L40" s="41"/>
      <c r="M40" s="38">
        <v>1</v>
      </c>
      <c r="N40" s="41"/>
      <c r="O40" s="41"/>
      <c r="P40" s="45">
        <v>25000</v>
      </c>
      <c r="Q40" s="41"/>
      <c r="R40" s="41"/>
      <c r="S40" s="31" t="s">
        <v>41</v>
      </c>
    </row>
    <row r="41" spans="1:19" s="71" customFormat="1" ht="44.25" customHeight="1" x14ac:dyDescent="0.25">
      <c r="A41" s="33" t="s">
        <v>120</v>
      </c>
      <c r="B41" s="30" t="s">
        <v>49</v>
      </c>
      <c r="C41" s="33" t="s">
        <v>53</v>
      </c>
      <c r="D41" s="41"/>
      <c r="E41" s="38">
        <v>1</v>
      </c>
      <c r="F41" s="41"/>
      <c r="G41" s="41"/>
      <c r="H41" s="41"/>
      <c r="I41" s="41"/>
      <c r="J41" s="41"/>
      <c r="K41" s="38">
        <v>1</v>
      </c>
      <c r="L41" s="41"/>
      <c r="M41" s="41"/>
      <c r="N41" s="41"/>
      <c r="O41" s="41"/>
      <c r="P41" s="45">
        <v>25000</v>
      </c>
      <c r="Q41" s="41"/>
      <c r="R41" s="41"/>
      <c r="S41" s="31" t="s">
        <v>41</v>
      </c>
    </row>
    <row r="42" spans="1:19" s="71" customFormat="1" ht="60" customHeight="1" x14ac:dyDescent="0.25">
      <c r="A42" s="33" t="s">
        <v>121</v>
      </c>
      <c r="B42" s="30" t="s">
        <v>49</v>
      </c>
      <c r="C42" s="33" t="s">
        <v>52</v>
      </c>
      <c r="D42" s="41"/>
      <c r="E42" s="41"/>
      <c r="F42" s="41"/>
      <c r="G42" s="41"/>
      <c r="H42" s="38">
        <v>1</v>
      </c>
      <c r="I42" s="41"/>
      <c r="J42" s="41"/>
      <c r="K42" s="41"/>
      <c r="L42" s="41"/>
      <c r="M42" s="38">
        <v>1</v>
      </c>
      <c r="N42" s="41"/>
      <c r="O42" s="41"/>
      <c r="P42" s="45">
        <v>25000</v>
      </c>
      <c r="Q42" s="41"/>
      <c r="R42" s="41"/>
      <c r="S42" s="31" t="s">
        <v>41</v>
      </c>
    </row>
    <row r="43" spans="1:19" s="71" customFormat="1" ht="51.75" customHeight="1" x14ac:dyDescent="0.25">
      <c r="A43" s="33" t="s">
        <v>122</v>
      </c>
      <c r="B43" s="30" t="s">
        <v>49</v>
      </c>
      <c r="C43" s="33" t="s">
        <v>158</v>
      </c>
      <c r="D43" s="41"/>
      <c r="E43" s="41"/>
      <c r="F43" s="41"/>
      <c r="G43" s="38">
        <v>1</v>
      </c>
      <c r="H43" s="41"/>
      <c r="I43" s="41"/>
      <c r="J43" s="38">
        <v>1</v>
      </c>
      <c r="K43" s="41"/>
      <c r="L43" s="41"/>
      <c r="M43" s="38">
        <v>1</v>
      </c>
      <c r="N43" s="41"/>
      <c r="O43" s="41"/>
      <c r="P43" s="45">
        <v>25000</v>
      </c>
      <c r="Q43" s="41"/>
      <c r="R43" s="41"/>
      <c r="S43" s="31" t="s">
        <v>41</v>
      </c>
    </row>
    <row r="44" spans="1:19" s="71" customFormat="1" ht="52.5" customHeight="1" x14ac:dyDescent="0.25">
      <c r="A44" s="33" t="s">
        <v>123</v>
      </c>
      <c r="B44" s="30" t="s">
        <v>49</v>
      </c>
      <c r="C44" s="33" t="s">
        <v>50</v>
      </c>
      <c r="D44" s="38">
        <v>1</v>
      </c>
      <c r="E44" s="41"/>
      <c r="F44" s="41"/>
      <c r="G44" s="41"/>
      <c r="H44" s="41"/>
      <c r="I44" s="41"/>
      <c r="J44" s="38">
        <v>1</v>
      </c>
      <c r="K44" s="41"/>
      <c r="L44" s="41"/>
      <c r="M44" s="41"/>
      <c r="N44" s="41"/>
      <c r="O44" s="41"/>
      <c r="P44" s="45">
        <v>25000</v>
      </c>
      <c r="Q44" s="41"/>
      <c r="R44" s="41"/>
      <c r="S44" s="31" t="s">
        <v>41</v>
      </c>
    </row>
    <row r="45" spans="1:19" s="71" customFormat="1" ht="61.5" customHeight="1" x14ac:dyDescent="0.25">
      <c r="A45" s="46" t="s">
        <v>124</v>
      </c>
      <c r="B45" s="30" t="s">
        <v>125</v>
      </c>
      <c r="C45" s="33" t="s">
        <v>51</v>
      </c>
      <c r="D45" s="33"/>
      <c r="E45" s="31"/>
      <c r="F45" s="31"/>
      <c r="G45" s="31"/>
      <c r="H45" s="31"/>
      <c r="I45" s="29"/>
      <c r="J45" s="29"/>
      <c r="K45" s="29"/>
      <c r="L45" s="29"/>
      <c r="M45" s="29"/>
      <c r="N45" s="29"/>
      <c r="O45" s="29"/>
      <c r="P45" s="45">
        <v>25000</v>
      </c>
      <c r="Q45" s="32"/>
      <c r="R45" s="31"/>
      <c r="S45" s="31" t="s">
        <v>34</v>
      </c>
    </row>
    <row r="46" spans="1:19" s="69" customFormat="1" ht="57" customHeight="1" x14ac:dyDescent="0.25">
      <c r="A46" s="44" t="s">
        <v>127</v>
      </c>
      <c r="B46" s="44" t="s">
        <v>86</v>
      </c>
      <c r="C46" s="44" t="s">
        <v>60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0">
        <f>SUM(P47:P53)</f>
        <v>297800</v>
      </c>
      <c r="Q46" s="44"/>
      <c r="R46" s="44"/>
      <c r="S46" s="44"/>
    </row>
    <row r="47" spans="1:19" s="69" customFormat="1" ht="95.25" customHeight="1" x14ac:dyDescent="0.3">
      <c r="A47" s="30" t="s">
        <v>128</v>
      </c>
      <c r="B47" s="33" t="s">
        <v>61</v>
      </c>
      <c r="C47" s="33" t="s">
        <v>87</v>
      </c>
      <c r="D47" s="31"/>
      <c r="E47" s="79">
        <v>4</v>
      </c>
      <c r="F47" s="79">
        <v>4</v>
      </c>
      <c r="G47" s="79">
        <v>4</v>
      </c>
      <c r="H47" s="79">
        <v>4</v>
      </c>
      <c r="I47" s="79">
        <v>4</v>
      </c>
      <c r="J47" s="79">
        <v>4</v>
      </c>
      <c r="K47" s="79">
        <v>4</v>
      </c>
      <c r="L47" s="79">
        <v>4</v>
      </c>
      <c r="M47" s="79">
        <v>4</v>
      </c>
      <c r="N47" s="79">
        <v>4</v>
      </c>
      <c r="O47" s="47"/>
      <c r="P47" s="32">
        <v>20000</v>
      </c>
      <c r="Q47" s="31"/>
      <c r="R47" s="31"/>
      <c r="S47" s="28" t="s">
        <v>62</v>
      </c>
    </row>
    <row r="48" spans="1:19" s="69" customFormat="1" ht="78.75" customHeight="1" x14ac:dyDescent="0.3">
      <c r="A48" s="30" t="s">
        <v>129</v>
      </c>
      <c r="B48" s="30" t="s">
        <v>63</v>
      </c>
      <c r="C48" s="33" t="s">
        <v>88</v>
      </c>
      <c r="D48" s="30"/>
      <c r="E48" s="79">
        <v>2</v>
      </c>
      <c r="F48" s="79">
        <v>2</v>
      </c>
      <c r="G48" s="79">
        <v>2</v>
      </c>
      <c r="H48" s="79">
        <v>2</v>
      </c>
      <c r="I48" s="79">
        <v>2</v>
      </c>
      <c r="J48" s="79">
        <v>2</v>
      </c>
      <c r="K48" s="79">
        <v>2</v>
      </c>
      <c r="L48" s="79">
        <v>2</v>
      </c>
      <c r="M48" s="79">
        <v>2</v>
      </c>
      <c r="N48" s="79">
        <v>2</v>
      </c>
      <c r="O48" s="47"/>
      <c r="P48" s="32">
        <v>20000</v>
      </c>
      <c r="Q48" s="31"/>
      <c r="R48" s="31"/>
      <c r="S48" s="28" t="s">
        <v>62</v>
      </c>
    </row>
    <row r="49" spans="1:19" s="69" customFormat="1" ht="93.75" customHeight="1" x14ac:dyDescent="0.3">
      <c r="A49" s="30" t="s">
        <v>130</v>
      </c>
      <c r="B49" s="30" t="s">
        <v>64</v>
      </c>
      <c r="C49" s="33" t="s">
        <v>65</v>
      </c>
      <c r="D49" s="28"/>
      <c r="E49" s="52"/>
      <c r="F49" s="79">
        <v>1</v>
      </c>
      <c r="G49" s="47"/>
      <c r="H49" s="79">
        <v>1</v>
      </c>
      <c r="I49" s="47"/>
      <c r="J49" s="47"/>
      <c r="K49" s="79">
        <v>1</v>
      </c>
      <c r="L49" s="47"/>
      <c r="M49" s="47"/>
      <c r="N49" s="79">
        <v>1</v>
      </c>
      <c r="O49" s="31"/>
      <c r="P49" s="32">
        <v>40000</v>
      </c>
      <c r="Q49" s="31"/>
      <c r="R49" s="31"/>
      <c r="S49" s="28" t="s">
        <v>62</v>
      </c>
    </row>
    <row r="50" spans="1:19" s="70" customFormat="1" ht="86.25" customHeight="1" x14ac:dyDescent="0.25">
      <c r="A50" s="33" t="s">
        <v>224</v>
      </c>
      <c r="B50" s="33" t="s">
        <v>89</v>
      </c>
      <c r="C50" s="33" t="s">
        <v>225</v>
      </c>
      <c r="D50" s="79">
        <v>30</v>
      </c>
      <c r="E50" s="79">
        <v>30</v>
      </c>
      <c r="F50" s="79">
        <v>30</v>
      </c>
      <c r="G50" s="79">
        <v>30</v>
      </c>
      <c r="H50" s="79">
        <v>30</v>
      </c>
      <c r="I50" s="79">
        <v>30</v>
      </c>
      <c r="J50" s="79">
        <v>30</v>
      </c>
      <c r="K50" s="79">
        <v>30</v>
      </c>
      <c r="L50" s="79">
        <v>30</v>
      </c>
      <c r="M50" s="79">
        <v>30</v>
      </c>
      <c r="N50" s="79">
        <v>30</v>
      </c>
      <c r="O50" s="79">
        <v>30</v>
      </c>
      <c r="P50" s="32">
        <v>25000</v>
      </c>
      <c r="Q50" s="34"/>
      <c r="R50" s="34"/>
      <c r="S50" s="53"/>
    </row>
    <row r="51" spans="1:19" s="69" customFormat="1" ht="78" customHeight="1" x14ac:dyDescent="0.3">
      <c r="A51" s="30" t="s">
        <v>131</v>
      </c>
      <c r="B51" s="30" t="s">
        <v>66</v>
      </c>
      <c r="C51" s="33" t="s">
        <v>67</v>
      </c>
      <c r="D51" s="30"/>
      <c r="E51" s="31"/>
      <c r="F51" s="79">
        <v>2</v>
      </c>
      <c r="G51" s="47"/>
      <c r="H51" s="47"/>
      <c r="I51" s="79">
        <v>2</v>
      </c>
      <c r="J51" s="47"/>
      <c r="K51" s="47"/>
      <c r="L51" s="79">
        <v>2</v>
      </c>
      <c r="M51" s="31"/>
      <c r="N51" s="79">
        <v>2</v>
      </c>
      <c r="O51" s="31"/>
      <c r="P51" s="32">
        <v>100000</v>
      </c>
      <c r="Q51" s="31"/>
      <c r="R51" s="31"/>
      <c r="S51" s="28" t="s">
        <v>62</v>
      </c>
    </row>
    <row r="52" spans="1:19" s="69" customFormat="1" ht="111.75" customHeight="1" x14ac:dyDescent="0.3">
      <c r="A52" s="30" t="s">
        <v>132</v>
      </c>
      <c r="B52" s="30" t="s">
        <v>68</v>
      </c>
      <c r="C52" s="33" t="s">
        <v>69</v>
      </c>
      <c r="D52" s="28"/>
      <c r="E52" s="52"/>
      <c r="F52" s="79">
        <v>1</v>
      </c>
      <c r="G52" s="47"/>
      <c r="H52" s="79">
        <v>1</v>
      </c>
      <c r="I52" s="31"/>
      <c r="J52" s="31"/>
      <c r="K52" s="79">
        <v>1</v>
      </c>
      <c r="L52" s="31"/>
      <c r="M52" s="79">
        <v>1</v>
      </c>
      <c r="N52" s="31"/>
      <c r="O52" s="31"/>
      <c r="P52" s="32">
        <v>57800</v>
      </c>
      <c r="Q52" s="31"/>
      <c r="R52" s="31"/>
      <c r="S52" s="28" t="s">
        <v>62</v>
      </c>
    </row>
    <row r="53" spans="1:19" s="69" customFormat="1" ht="63.75" customHeight="1" x14ac:dyDescent="0.3">
      <c r="A53" s="30" t="s">
        <v>226</v>
      </c>
      <c r="B53" s="30" t="s">
        <v>227</v>
      </c>
      <c r="C53" s="33" t="s">
        <v>228</v>
      </c>
      <c r="D53" s="79">
        <v>2</v>
      </c>
      <c r="E53" s="79">
        <v>2</v>
      </c>
      <c r="F53" s="79">
        <v>2</v>
      </c>
      <c r="G53" s="79">
        <v>2</v>
      </c>
      <c r="H53" s="79">
        <v>2</v>
      </c>
      <c r="I53" s="79">
        <v>2</v>
      </c>
      <c r="J53" s="79">
        <v>2</v>
      </c>
      <c r="K53" s="79">
        <v>2</v>
      </c>
      <c r="L53" s="79">
        <v>2</v>
      </c>
      <c r="M53" s="79">
        <v>2</v>
      </c>
      <c r="N53" s="79">
        <v>2</v>
      </c>
      <c r="O53" s="79">
        <v>2</v>
      </c>
      <c r="P53" s="32">
        <v>35000</v>
      </c>
      <c r="Q53" s="31"/>
      <c r="R53" s="31"/>
      <c r="S53" s="28" t="s">
        <v>70</v>
      </c>
    </row>
    <row r="54" spans="1:19" s="69" customFormat="1" ht="77.25" customHeight="1" x14ac:dyDescent="0.25">
      <c r="A54" s="44" t="s">
        <v>211</v>
      </c>
      <c r="B54" s="44" t="s">
        <v>165</v>
      </c>
      <c r="C54" s="314" t="s">
        <v>166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224">
        <f>SUM(P55:P56)</f>
        <v>34240</v>
      </c>
      <c r="Q54" s="44"/>
      <c r="R54" s="44"/>
      <c r="S54" s="44"/>
    </row>
    <row r="55" spans="1:19" s="69" customFormat="1" ht="85.5" customHeight="1" x14ac:dyDescent="0.25">
      <c r="A55" s="40" t="s">
        <v>212</v>
      </c>
      <c r="B55" s="40" t="s">
        <v>176</v>
      </c>
      <c r="C55" s="33" t="s">
        <v>969</v>
      </c>
      <c r="D55" s="272"/>
      <c r="E55" s="272"/>
      <c r="F55" s="79">
        <v>1</v>
      </c>
      <c r="G55" s="272"/>
      <c r="H55" s="272"/>
      <c r="I55" s="79">
        <v>1</v>
      </c>
      <c r="J55" s="272"/>
      <c r="K55" s="272"/>
      <c r="L55" s="272"/>
      <c r="M55" s="79">
        <v>1</v>
      </c>
      <c r="N55" s="272"/>
      <c r="O55" s="79">
        <v>1</v>
      </c>
      <c r="P55" s="32">
        <v>23875</v>
      </c>
      <c r="Q55" s="272"/>
      <c r="R55" s="272"/>
      <c r="S55" s="272"/>
    </row>
    <row r="56" spans="1:19" s="69" customFormat="1" ht="84" customHeight="1" thickBot="1" x14ac:dyDescent="0.3">
      <c r="A56" s="315" t="s">
        <v>213</v>
      </c>
      <c r="B56" s="315" t="s">
        <v>175</v>
      </c>
      <c r="C56" s="33" t="s">
        <v>969</v>
      </c>
      <c r="D56" s="316"/>
      <c r="E56" s="316"/>
      <c r="F56" s="79">
        <v>1</v>
      </c>
      <c r="G56" s="316"/>
      <c r="H56" s="316"/>
      <c r="I56" s="79">
        <v>1</v>
      </c>
      <c r="J56" s="316"/>
      <c r="K56" s="316"/>
      <c r="L56" s="316"/>
      <c r="M56" s="79">
        <v>1</v>
      </c>
      <c r="N56" s="316"/>
      <c r="O56" s="79">
        <v>1</v>
      </c>
      <c r="P56" s="243">
        <v>10365</v>
      </c>
      <c r="Q56" s="272"/>
      <c r="R56" s="272"/>
      <c r="S56" s="272"/>
    </row>
    <row r="57" spans="1:19" ht="27" customHeight="1" thickBot="1" x14ac:dyDescent="0.35">
      <c r="A57" s="598"/>
      <c r="B57" s="599"/>
      <c r="C57" s="599"/>
      <c r="D57" s="599"/>
      <c r="E57" s="599"/>
      <c r="F57" s="599"/>
      <c r="G57" s="599"/>
      <c r="H57" s="599"/>
      <c r="I57" s="599"/>
      <c r="J57" s="599"/>
      <c r="K57" s="599"/>
      <c r="L57" s="599"/>
      <c r="M57" s="599"/>
      <c r="N57" s="599"/>
      <c r="O57" s="600"/>
      <c r="P57" s="305">
        <f>P17+P39+P46+P54</f>
        <v>1961980</v>
      </c>
      <c r="Q57" s="306"/>
      <c r="R57" s="307"/>
      <c r="S57" s="211"/>
    </row>
    <row r="58" spans="1:19" ht="17.25" customHeight="1" thickBot="1" x14ac:dyDescent="0.35">
      <c r="A58" s="581" t="s">
        <v>968</v>
      </c>
      <c r="B58" s="582"/>
      <c r="C58" s="582"/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3"/>
      <c r="P58" s="308"/>
      <c r="Q58" s="211"/>
      <c r="R58" s="211"/>
      <c r="S58" s="211"/>
    </row>
    <row r="59" spans="1:19" ht="18" customHeight="1" thickBot="1" x14ac:dyDescent="0.35">
      <c r="A59" s="604" t="s">
        <v>35</v>
      </c>
      <c r="B59" s="605"/>
      <c r="C59" s="605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6"/>
      <c r="P59" s="309">
        <v>87220</v>
      </c>
      <c r="Q59" s="310" t="s">
        <v>900</v>
      </c>
      <c r="R59" s="211"/>
      <c r="S59" s="211"/>
    </row>
    <row r="60" spans="1:19" ht="22.5" customHeight="1" x14ac:dyDescent="0.3">
      <c r="A60" s="610" t="s">
        <v>24</v>
      </c>
      <c r="B60" s="611"/>
      <c r="C60" s="611"/>
      <c r="D60" s="611"/>
      <c r="E60" s="611"/>
      <c r="F60" s="611"/>
      <c r="G60" s="611"/>
      <c r="H60" s="611"/>
      <c r="I60" s="611"/>
      <c r="J60" s="611"/>
      <c r="K60" s="611"/>
      <c r="L60" s="611"/>
      <c r="M60" s="611"/>
      <c r="N60" s="611"/>
      <c r="O60" s="612"/>
      <c r="P60" s="311"/>
      <c r="Q60" s="312"/>
      <c r="R60" s="211"/>
      <c r="S60" s="312"/>
    </row>
    <row r="61" spans="1:19" ht="16.5" customHeight="1" x14ac:dyDescent="0.3">
      <c r="A61" s="610" t="s">
        <v>26</v>
      </c>
      <c r="B61" s="611"/>
      <c r="C61" s="611"/>
      <c r="D61" s="611"/>
      <c r="E61" s="611"/>
      <c r="F61" s="611"/>
      <c r="G61" s="611"/>
      <c r="H61" s="611"/>
      <c r="I61" s="611"/>
      <c r="J61" s="611"/>
      <c r="K61" s="611"/>
      <c r="L61" s="611"/>
      <c r="M61" s="611"/>
      <c r="N61" s="611"/>
      <c r="O61" s="612"/>
      <c r="P61" s="311"/>
      <c r="Q61" s="312"/>
      <c r="R61" s="211"/>
      <c r="S61" s="312"/>
    </row>
    <row r="62" spans="1:19" ht="16.5" customHeight="1" x14ac:dyDescent="0.3">
      <c r="A62" s="610" t="s">
        <v>27</v>
      </c>
      <c r="B62" s="611"/>
      <c r="C62" s="611"/>
      <c r="D62" s="611"/>
      <c r="E62" s="611"/>
      <c r="F62" s="611"/>
      <c r="G62" s="611"/>
      <c r="H62" s="611"/>
      <c r="I62" s="611"/>
      <c r="J62" s="611"/>
      <c r="K62" s="611"/>
      <c r="L62" s="611"/>
      <c r="M62" s="611"/>
      <c r="N62" s="611"/>
      <c r="O62" s="612"/>
      <c r="P62" s="311">
        <v>95000</v>
      </c>
      <c r="Q62" s="312"/>
      <c r="R62" s="211"/>
      <c r="S62" s="312"/>
    </row>
    <row r="63" spans="1:19" ht="16.5" customHeight="1" x14ac:dyDescent="0.3">
      <c r="A63" s="610" t="s">
        <v>28</v>
      </c>
      <c r="B63" s="611"/>
      <c r="C63" s="611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2"/>
      <c r="P63" s="311"/>
      <c r="Q63" s="312"/>
      <c r="R63" s="211"/>
      <c r="S63" s="312"/>
    </row>
    <row r="64" spans="1:19" ht="15" customHeight="1" thickBot="1" x14ac:dyDescent="0.35">
      <c r="A64" s="610" t="s">
        <v>29</v>
      </c>
      <c r="B64" s="611"/>
      <c r="C64" s="611"/>
      <c r="D64" s="611"/>
      <c r="E64" s="611"/>
      <c r="F64" s="611"/>
      <c r="G64" s="611"/>
      <c r="H64" s="611"/>
      <c r="I64" s="611"/>
      <c r="J64" s="611"/>
      <c r="K64" s="611"/>
      <c r="L64" s="611"/>
      <c r="M64" s="611"/>
      <c r="N64" s="611"/>
      <c r="O64" s="612"/>
      <c r="P64" s="311">
        <v>2642313</v>
      </c>
      <c r="Q64" s="312"/>
      <c r="R64" s="211"/>
      <c r="S64" s="312"/>
    </row>
    <row r="65" spans="1:19" ht="18" thickBot="1" x14ac:dyDescent="0.35">
      <c r="A65" s="607" t="s">
        <v>36</v>
      </c>
      <c r="B65" s="608"/>
      <c r="C65" s="608"/>
      <c r="D65" s="608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9"/>
      <c r="P65" s="309">
        <f>P60+P61+P62+P63+P64</f>
        <v>2737313</v>
      </c>
      <c r="Q65" s="312"/>
      <c r="R65" s="211"/>
      <c r="S65" s="312"/>
    </row>
    <row r="66" spans="1:19" ht="17.25" x14ac:dyDescent="0.3">
      <c r="A66" s="541" t="s">
        <v>945</v>
      </c>
      <c r="B66" s="542"/>
      <c r="C66" s="542"/>
      <c r="D66" s="542"/>
      <c r="E66" s="542"/>
      <c r="F66" s="542"/>
      <c r="G66" s="542"/>
      <c r="H66" s="542"/>
      <c r="I66" s="542"/>
      <c r="J66" s="542"/>
      <c r="K66" s="542"/>
      <c r="L66" s="542"/>
      <c r="M66" s="542"/>
      <c r="N66" s="542"/>
      <c r="O66" s="543"/>
      <c r="P66" s="297">
        <v>19065822</v>
      </c>
      <c r="Q66" s="312"/>
      <c r="R66" s="211"/>
      <c r="S66" s="312"/>
    </row>
    <row r="67" spans="1:19" ht="17.25" x14ac:dyDescent="0.3">
      <c r="A67" s="541" t="s">
        <v>955</v>
      </c>
      <c r="B67" s="542"/>
      <c r="C67" s="542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3"/>
      <c r="P67" s="297">
        <v>1300000</v>
      </c>
      <c r="Q67" s="312"/>
      <c r="R67" s="211"/>
      <c r="S67" s="312"/>
    </row>
    <row r="68" spans="1:19" ht="17.25" customHeight="1" thickBot="1" x14ac:dyDescent="0.35">
      <c r="A68" s="541" t="s">
        <v>947</v>
      </c>
      <c r="B68" s="542"/>
      <c r="C68" s="542"/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3"/>
      <c r="P68" s="297"/>
      <c r="Q68" s="312"/>
      <c r="R68" s="211"/>
      <c r="S68" s="312"/>
    </row>
    <row r="69" spans="1:19" ht="18" thickBot="1" x14ac:dyDescent="0.35">
      <c r="A69" s="601" t="s">
        <v>948</v>
      </c>
      <c r="B69" s="602"/>
      <c r="C69" s="602"/>
      <c r="D69" s="602"/>
      <c r="E69" s="602"/>
      <c r="F69" s="602"/>
      <c r="G69" s="602"/>
      <c r="H69" s="602"/>
      <c r="I69" s="602"/>
      <c r="J69" s="602"/>
      <c r="K69" s="602"/>
      <c r="L69" s="602"/>
      <c r="M69" s="602"/>
      <c r="N69" s="602"/>
      <c r="O69" s="603"/>
      <c r="P69" s="309">
        <f>P66+P67+P68</f>
        <v>20365822</v>
      </c>
      <c r="Q69" s="312"/>
      <c r="R69" s="211"/>
      <c r="S69" s="312"/>
    </row>
    <row r="70" spans="1:19" ht="17.25" customHeight="1" thickBot="1" x14ac:dyDescent="0.35">
      <c r="A70" s="601" t="s">
        <v>967</v>
      </c>
      <c r="B70" s="602"/>
      <c r="C70" s="602"/>
      <c r="D70" s="602"/>
      <c r="E70" s="602"/>
      <c r="F70" s="602"/>
      <c r="G70" s="602"/>
      <c r="H70" s="602"/>
      <c r="I70" s="602"/>
      <c r="J70" s="602"/>
      <c r="K70" s="602"/>
      <c r="L70" s="602"/>
      <c r="M70" s="602"/>
      <c r="N70" s="602"/>
      <c r="O70" s="603"/>
      <c r="P70" s="309">
        <f>P65+P69</f>
        <v>23103135</v>
      </c>
      <c r="Q70" s="313"/>
      <c r="R70" s="211"/>
      <c r="S70" s="312">
        <f>S60+S61+S62+S63+S64+S65+S68+S69</f>
        <v>0</v>
      </c>
    </row>
    <row r="71" spans="1:19" x14ac:dyDescent="0.25">
      <c r="P71" s="1"/>
      <c r="Q71" s="1"/>
    </row>
    <row r="72" spans="1:19" x14ac:dyDescent="0.25">
      <c r="P72" s="1"/>
      <c r="Q72" s="1"/>
    </row>
    <row r="74" spans="1:19" x14ac:dyDescent="0.25">
      <c r="P74" s="2"/>
    </row>
    <row r="75" spans="1:19" x14ac:dyDescent="0.25">
      <c r="P75" s="2"/>
    </row>
    <row r="76" spans="1:19" x14ac:dyDescent="0.25">
      <c r="P76" s="2"/>
    </row>
    <row r="78" spans="1:19" x14ac:dyDescent="0.25">
      <c r="Q78" s="1" t="s">
        <v>83</v>
      </c>
    </row>
  </sheetData>
  <mergeCells count="30">
    <mergeCell ref="A67:O67"/>
    <mergeCell ref="A68:O68"/>
    <mergeCell ref="A70:O70"/>
    <mergeCell ref="A59:O59"/>
    <mergeCell ref="A65:O65"/>
    <mergeCell ref="A69:O69"/>
    <mergeCell ref="A60:O60"/>
    <mergeCell ref="A61:O61"/>
    <mergeCell ref="A62:O62"/>
    <mergeCell ref="A63:O63"/>
    <mergeCell ref="A64:O64"/>
    <mergeCell ref="A66:O66"/>
    <mergeCell ref="A58:O58"/>
    <mergeCell ref="A8:S8"/>
    <mergeCell ref="A14:A15"/>
    <mergeCell ref="B14:B15"/>
    <mergeCell ref="C14:C15"/>
    <mergeCell ref="D14:F14"/>
    <mergeCell ref="G14:I14"/>
    <mergeCell ref="J14:L14"/>
    <mergeCell ref="M14:O14"/>
    <mergeCell ref="P14:R14"/>
    <mergeCell ref="S14:S15"/>
    <mergeCell ref="A16:A17"/>
    <mergeCell ref="A57:O57"/>
    <mergeCell ref="A1:R1"/>
    <mergeCell ref="A2:R2"/>
    <mergeCell ref="A3:R3"/>
    <mergeCell ref="A4:R4"/>
    <mergeCell ref="A5:R5"/>
  </mergeCells>
  <pageMargins left="1.4566929133858268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Normal="100" workbookViewId="0">
      <selection sqref="A1:R3"/>
    </sheetView>
  </sheetViews>
  <sheetFormatPr baseColWidth="10" defaultColWidth="11.42578125" defaultRowHeight="15" x14ac:dyDescent="0.25"/>
  <cols>
    <col min="1" max="1" width="55" style="68" customWidth="1"/>
    <col min="2" max="2" width="23.140625" style="68" customWidth="1"/>
    <col min="3" max="3" width="20.28515625" style="68" customWidth="1"/>
    <col min="4" max="4" width="6.5703125" style="68" customWidth="1"/>
    <col min="5" max="7" width="4.7109375" style="68" customWidth="1"/>
    <col min="8" max="8" width="5.7109375" style="68" customWidth="1"/>
    <col min="9" max="15" width="4.7109375" style="68" customWidth="1"/>
    <col min="16" max="16" width="18.7109375" style="68" customWidth="1"/>
    <col min="17" max="17" width="12.85546875" style="68" customWidth="1"/>
    <col min="18" max="18" width="11" style="68" customWidth="1"/>
    <col min="19" max="19" width="15.5703125" style="68" customWidth="1"/>
    <col min="20" max="16384" width="11.42578125" style="68"/>
  </cols>
  <sheetData>
    <row r="1" spans="1:19" ht="32.25" x14ac:dyDescent="0.4">
      <c r="A1" s="569" t="s">
        <v>19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69"/>
    </row>
    <row r="2" spans="1:19" ht="20.25" x14ac:dyDescent="0.25">
      <c r="A2" s="570" t="s">
        <v>30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69"/>
    </row>
    <row r="3" spans="1:19" ht="20.25" x14ac:dyDescent="0.3">
      <c r="A3" s="614" t="s">
        <v>37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9"/>
    </row>
    <row r="4" spans="1:19" ht="40.5" customHeight="1" x14ac:dyDescent="0.25">
      <c r="A4" s="615" t="s">
        <v>380</v>
      </c>
      <c r="B4" s="615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69"/>
    </row>
    <row r="5" spans="1:19" ht="20.45" customHeight="1" x14ac:dyDescent="0.25">
      <c r="A5" s="318" t="s">
        <v>381</v>
      </c>
      <c r="B5" s="319"/>
      <c r="C5" s="318"/>
      <c r="D5" s="320"/>
      <c r="E5" s="320"/>
      <c r="F5" s="320"/>
      <c r="G5" s="320"/>
      <c r="H5" s="320"/>
      <c r="I5" s="320"/>
      <c r="J5" s="317"/>
      <c r="K5" s="317"/>
      <c r="L5" s="317"/>
      <c r="M5" s="317"/>
      <c r="N5" s="317"/>
      <c r="O5" s="317"/>
      <c r="P5" s="317"/>
      <c r="Q5" s="317"/>
      <c r="R5" s="317"/>
      <c r="S5" s="69"/>
    </row>
    <row r="6" spans="1:19" ht="21" customHeight="1" x14ac:dyDescent="0.3">
      <c r="A6" s="318" t="s">
        <v>232</v>
      </c>
      <c r="B6" s="318"/>
      <c r="C6" s="318"/>
      <c r="D6" s="321"/>
      <c r="E6" s="321"/>
      <c r="F6" s="321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81"/>
      <c r="S6" s="69"/>
    </row>
    <row r="7" spans="1:19" ht="17.25" x14ac:dyDescent="0.3">
      <c r="A7" s="318" t="s">
        <v>233</v>
      </c>
      <c r="B7" s="321"/>
      <c r="C7" s="323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4"/>
      <c r="S7" s="69"/>
    </row>
    <row r="8" spans="1:19" ht="17.25" x14ac:dyDescent="0.3">
      <c r="A8" s="321" t="s">
        <v>382</v>
      </c>
      <c r="B8" s="321"/>
      <c r="C8" s="323"/>
      <c r="D8" s="321"/>
      <c r="E8" s="321"/>
      <c r="F8" s="321"/>
      <c r="G8" s="321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69"/>
    </row>
    <row r="9" spans="1:19" ht="17.25" x14ac:dyDescent="0.3">
      <c r="A9" s="321" t="s">
        <v>383</v>
      </c>
      <c r="B9" s="321"/>
      <c r="C9" s="323"/>
      <c r="D9" s="321"/>
      <c r="E9" s="321"/>
      <c r="F9" s="321"/>
      <c r="G9" s="321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69"/>
    </row>
    <row r="10" spans="1:19" ht="15.75" x14ac:dyDescent="0.25">
      <c r="A10" s="246" t="s">
        <v>236</v>
      </c>
      <c r="B10" s="240"/>
      <c r="C10" s="240"/>
      <c r="D10" s="240"/>
      <c r="E10" s="240"/>
      <c r="F10" s="240"/>
      <c r="G10" s="240"/>
      <c r="H10" s="240"/>
      <c r="I10" s="240"/>
      <c r="J10" s="240"/>
      <c r="K10" s="318"/>
      <c r="L10" s="318"/>
      <c r="M10" s="318"/>
      <c r="N10" s="318"/>
      <c r="O10" s="318"/>
      <c r="P10" s="318"/>
      <c r="Q10" s="318"/>
      <c r="R10" s="318"/>
      <c r="S10" s="69"/>
    </row>
    <row r="11" spans="1:19" ht="17.25" x14ac:dyDescent="0.3">
      <c r="A11" s="11" t="s">
        <v>47</v>
      </c>
      <c r="B11" s="8"/>
      <c r="C11" s="8"/>
      <c r="D11" s="8"/>
      <c r="E11" s="8"/>
      <c r="F11" s="8"/>
      <c r="G11" s="8"/>
      <c r="H11" s="240"/>
      <c r="I11" s="240"/>
      <c r="J11" s="240"/>
      <c r="K11" s="318"/>
      <c r="L11" s="318"/>
      <c r="M11" s="318"/>
      <c r="N11" s="318"/>
      <c r="O11" s="318"/>
      <c r="P11" s="318"/>
      <c r="Q11" s="318"/>
      <c r="R11" s="318"/>
      <c r="S11" s="69"/>
    </row>
    <row r="12" spans="1:19" ht="17.25" x14ac:dyDescent="0.3">
      <c r="A12" s="11" t="s">
        <v>347</v>
      </c>
      <c r="B12" s="11"/>
      <c r="C12" s="323"/>
      <c r="D12" s="321"/>
      <c r="E12" s="321"/>
      <c r="F12" s="321"/>
      <c r="G12" s="321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69"/>
    </row>
    <row r="13" spans="1:19" ht="25.5" customHeight="1" x14ac:dyDescent="0.25">
      <c r="A13" s="553" t="s">
        <v>237</v>
      </c>
      <c r="B13" s="553" t="s">
        <v>238</v>
      </c>
      <c r="C13" s="553" t="s">
        <v>239</v>
      </c>
      <c r="D13" s="561" t="s">
        <v>240</v>
      </c>
      <c r="E13" s="562"/>
      <c r="F13" s="563"/>
      <c r="G13" s="561" t="s">
        <v>2</v>
      </c>
      <c r="H13" s="562"/>
      <c r="I13" s="563"/>
      <c r="J13" s="561" t="s">
        <v>3</v>
      </c>
      <c r="K13" s="562"/>
      <c r="L13" s="563"/>
      <c r="M13" s="561" t="s">
        <v>4</v>
      </c>
      <c r="N13" s="562"/>
      <c r="O13" s="563"/>
      <c r="P13" s="561" t="s">
        <v>241</v>
      </c>
      <c r="Q13" s="562"/>
      <c r="R13" s="563"/>
      <c r="S13" s="553" t="s">
        <v>346</v>
      </c>
    </row>
    <row r="14" spans="1:19" ht="30" x14ac:dyDescent="0.25">
      <c r="A14" s="567"/>
      <c r="B14" s="567"/>
      <c r="C14" s="567"/>
      <c r="D14" s="250" t="s">
        <v>5</v>
      </c>
      <c r="E14" s="250" t="s">
        <v>6</v>
      </c>
      <c r="F14" s="250" t="s">
        <v>7</v>
      </c>
      <c r="G14" s="250" t="s">
        <v>8</v>
      </c>
      <c r="H14" s="250" t="s">
        <v>9</v>
      </c>
      <c r="I14" s="250" t="s">
        <v>10</v>
      </c>
      <c r="J14" s="250" t="s">
        <v>11</v>
      </c>
      <c r="K14" s="250" t="s">
        <v>12</v>
      </c>
      <c r="L14" s="250" t="s">
        <v>13</v>
      </c>
      <c r="M14" s="250" t="s">
        <v>14</v>
      </c>
      <c r="N14" s="250" t="s">
        <v>15</v>
      </c>
      <c r="O14" s="250" t="s">
        <v>16</v>
      </c>
      <c r="P14" s="250" t="s">
        <v>21</v>
      </c>
      <c r="Q14" s="251" t="s">
        <v>242</v>
      </c>
      <c r="R14" s="250" t="s">
        <v>23</v>
      </c>
      <c r="S14" s="554"/>
    </row>
    <row r="15" spans="1:19" ht="56.25" customHeight="1" x14ac:dyDescent="0.25">
      <c r="A15" s="44" t="s">
        <v>195</v>
      </c>
      <c r="B15" s="44" t="s">
        <v>189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224">
        <f>P16+P17</f>
        <v>87220</v>
      </c>
      <c r="Q15" s="44"/>
      <c r="R15" s="44"/>
      <c r="S15" s="44" t="s">
        <v>190</v>
      </c>
    </row>
    <row r="16" spans="1:19" ht="69.75" customHeight="1" x14ac:dyDescent="0.25">
      <c r="A16" s="30" t="s">
        <v>417</v>
      </c>
      <c r="B16" s="30" t="s">
        <v>191</v>
      </c>
      <c r="C16" s="33" t="s">
        <v>192</v>
      </c>
      <c r="D16" s="233">
        <v>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2">
        <v>87220</v>
      </c>
      <c r="Q16" s="32"/>
      <c r="R16" s="31"/>
      <c r="S16" s="272"/>
    </row>
    <row r="17" spans="1:19" ht="71.25" customHeight="1" x14ac:dyDescent="0.25">
      <c r="A17" s="30" t="s">
        <v>194</v>
      </c>
      <c r="B17" s="30" t="s">
        <v>193</v>
      </c>
      <c r="C17" s="33" t="s">
        <v>192</v>
      </c>
      <c r="D17" s="31"/>
      <c r="E17" s="29"/>
      <c r="F17" s="233">
        <v>1</v>
      </c>
      <c r="G17" s="29"/>
      <c r="H17" s="29"/>
      <c r="I17" s="29"/>
      <c r="J17" s="29"/>
      <c r="K17" s="29"/>
      <c r="L17" s="29"/>
      <c r="M17" s="29"/>
      <c r="N17" s="29"/>
      <c r="O17" s="29"/>
      <c r="P17" s="32"/>
      <c r="Q17" s="32"/>
      <c r="R17" s="31"/>
      <c r="S17" s="272"/>
    </row>
    <row r="18" spans="1:19" ht="69.75" customHeight="1" x14ac:dyDescent="0.25">
      <c r="A18" s="44" t="s">
        <v>418</v>
      </c>
      <c r="B18" s="44" t="s">
        <v>384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224">
        <f>SUM(P19:P25)</f>
        <v>86765</v>
      </c>
      <c r="Q18" s="44"/>
      <c r="R18" s="44"/>
      <c r="S18" s="44"/>
    </row>
    <row r="19" spans="1:19" ht="83.25" customHeight="1" x14ac:dyDescent="0.3">
      <c r="A19" s="77" t="s">
        <v>419</v>
      </c>
      <c r="B19" s="30" t="s">
        <v>385</v>
      </c>
      <c r="C19" s="33" t="s">
        <v>386</v>
      </c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31"/>
      <c r="S19" s="27"/>
    </row>
    <row r="20" spans="1:19" ht="90.75" customHeight="1" x14ac:dyDescent="0.25">
      <c r="A20" s="33" t="s">
        <v>420</v>
      </c>
      <c r="B20" s="33" t="s">
        <v>387</v>
      </c>
      <c r="C20" s="33" t="s">
        <v>388</v>
      </c>
      <c r="D20" s="34"/>
      <c r="E20" s="233">
        <v>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ht="83.25" customHeight="1" x14ac:dyDescent="0.3">
      <c r="A21" s="30" t="s">
        <v>421</v>
      </c>
      <c r="B21" s="30" t="s">
        <v>389</v>
      </c>
      <c r="C21" s="30" t="s">
        <v>390</v>
      </c>
      <c r="D21" s="33"/>
      <c r="E21" s="29"/>
      <c r="F21" s="233">
        <v>1</v>
      </c>
      <c r="G21" s="29"/>
      <c r="H21" s="29"/>
      <c r="I21" s="233">
        <v>1</v>
      </c>
      <c r="J21" s="29"/>
      <c r="K21" s="233">
        <v>1</v>
      </c>
      <c r="L21" s="29"/>
      <c r="M21" s="233">
        <v>1</v>
      </c>
      <c r="N21" s="29"/>
      <c r="O21" s="29"/>
      <c r="P21" s="325"/>
      <c r="Q21" s="32"/>
      <c r="R21" s="31"/>
      <c r="S21" s="28"/>
    </row>
    <row r="22" spans="1:19" ht="39" customHeight="1" x14ac:dyDescent="0.3">
      <c r="A22" s="30" t="s">
        <v>422</v>
      </c>
      <c r="B22" s="30" t="s">
        <v>118</v>
      </c>
      <c r="C22" s="30" t="s">
        <v>391</v>
      </c>
      <c r="D22" s="33"/>
      <c r="E22" s="233">
        <v>1</v>
      </c>
      <c r="F22" s="29"/>
      <c r="G22" s="29"/>
      <c r="H22" s="29"/>
      <c r="I22" s="233">
        <v>1</v>
      </c>
      <c r="J22" s="29"/>
      <c r="K22" s="29"/>
      <c r="L22" s="233">
        <v>1</v>
      </c>
      <c r="M22" s="29"/>
      <c r="N22" s="233">
        <v>1</v>
      </c>
      <c r="O22" s="29"/>
      <c r="P22" s="325"/>
      <c r="Q22" s="32"/>
      <c r="R22" s="31"/>
      <c r="S22" s="28"/>
    </row>
    <row r="23" spans="1:19" ht="39" customHeight="1" x14ac:dyDescent="0.3">
      <c r="A23" s="30" t="s">
        <v>423</v>
      </c>
      <c r="B23" s="30" t="s">
        <v>118</v>
      </c>
      <c r="C23" s="30" t="s">
        <v>392</v>
      </c>
      <c r="D23" s="33"/>
      <c r="E23" s="233"/>
      <c r="F23" s="29">
        <v>1</v>
      </c>
      <c r="G23" s="29"/>
      <c r="H23" s="29"/>
      <c r="I23" s="233"/>
      <c r="J23" s="29">
        <v>1</v>
      </c>
      <c r="K23" s="29"/>
      <c r="L23" s="233">
        <v>1</v>
      </c>
      <c r="M23" s="29"/>
      <c r="N23" s="233"/>
      <c r="O23" s="29"/>
      <c r="P23" s="325">
        <v>23875</v>
      </c>
      <c r="Q23" s="32"/>
      <c r="R23" s="31"/>
      <c r="S23" s="28"/>
    </row>
    <row r="24" spans="1:19" ht="44.25" customHeight="1" x14ac:dyDescent="0.3">
      <c r="A24" s="35" t="s">
        <v>424</v>
      </c>
      <c r="B24" s="30" t="s">
        <v>118</v>
      </c>
      <c r="C24" s="30" t="s">
        <v>393</v>
      </c>
      <c r="D24" s="33"/>
      <c r="E24" s="29"/>
      <c r="F24" s="233">
        <v>1</v>
      </c>
      <c r="G24" s="29"/>
      <c r="H24" s="233">
        <v>1</v>
      </c>
      <c r="I24" s="29"/>
      <c r="J24" s="233">
        <v>1</v>
      </c>
      <c r="K24" s="29"/>
      <c r="L24" s="29"/>
      <c r="M24" s="233">
        <v>1</v>
      </c>
      <c r="N24" s="29"/>
      <c r="O24" s="29"/>
      <c r="P24" s="325">
        <v>31445</v>
      </c>
      <c r="Q24" s="32"/>
      <c r="R24" s="31"/>
      <c r="S24" s="28"/>
    </row>
    <row r="25" spans="1:19" ht="70.5" customHeight="1" x14ac:dyDescent="0.3">
      <c r="A25" s="35" t="s">
        <v>425</v>
      </c>
      <c r="B25" s="30" t="s">
        <v>118</v>
      </c>
      <c r="C25" s="30" t="s">
        <v>394</v>
      </c>
      <c r="D25" s="33"/>
      <c r="E25" s="29"/>
      <c r="F25" s="233"/>
      <c r="G25" s="29"/>
      <c r="H25" s="233"/>
      <c r="I25" s="29"/>
      <c r="J25" s="233"/>
      <c r="K25" s="29"/>
      <c r="L25" s="29"/>
      <c r="M25" s="29"/>
      <c r="N25" s="29"/>
      <c r="O25" s="29"/>
      <c r="P25" s="325">
        <v>31445</v>
      </c>
      <c r="Q25" s="32"/>
      <c r="R25" s="31"/>
      <c r="S25" s="28"/>
    </row>
    <row r="26" spans="1:19" ht="70.5" customHeight="1" x14ac:dyDescent="0.25">
      <c r="A26" s="44" t="s">
        <v>426</v>
      </c>
      <c r="B26" s="44" t="s">
        <v>444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326">
        <f>SUM(P27:P47)</f>
        <v>926015</v>
      </c>
      <c r="Q26" s="44"/>
      <c r="R26" s="44"/>
      <c r="S26" s="44"/>
    </row>
    <row r="27" spans="1:19" ht="68.25" customHeight="1" x14ac:dyDescent="0.25">
      <c r="A27" s="30" t="s">
        <v>438</v>
      </c>
      <c r="B27" s="30" t="s">
        <v>441</v>
      </c>
      <c r="C27" s="30" t="s">
        <v>196</v>
      </c>
      <c r="D27" s="233">
        <v>6</v>
      </c>
      <c r="E27" s="233">
        <v>6</v>
      </c>
      <c r="F27" s="233">
        <v>3</v>
      </c>
      <c r="G27" s="233">
        <v>3</v>
      </c>
      <c r="H27" s="233">
        <v>3</v>
      </c>
      <c r="I27" s="233">
        <v>3</v>
      </c>
      <c r="J27" s="233">
        <v>6</v>
      </c>
      <c r="K27" s="233">
        <v>6</v>
      </c>
      <c r="L27" s="233">
        <v>6</v>
      </c>
      <c r="M27" s="233">
        <v>6</v>
      </c>
      <c r="N27" s="233">
        <v>6</v>
      </c>
      <c r="O27" s="233">
        <v>6</v>
      </c>
      <c r="P27" s="30"/>
      <c r="Q27" s="30"/>
      <c r="R27" s="30"/>
      <c r="S27" s="30"/>
    </row>
    <row r="28" spans="1:19" ht="75" customHeight="1" x14ac:dyDescent="0.25">
      <c r="A28" s="30" t="s">
        <v>439</v>
      </c>
      <c r="B28" s="30" t="s">
        <v>442</v>
      </c>
      <c r="C28" s="30" t="s">
        <v>443</v>
      </c>
      <c r="D28" s="233">
        <v>15</v>
      </c>
      <c r="E28" s="233">
        <v>15</v>
      </c>
      <c r="F28" s="233">
        <v>8</v>
      </c>
      <c r="G28" s="233">
        <v>7</v>
      </c>
      <c r="H28" s="233">
        <v>7</v>
      </c>
      <c r="I28" s="233">
        <v>7</v>
      </c>
      <c r="J28" s="233">
        <v>15</v>
      </c>
      <c r="K28" s="233">
        <v>15</v>
      </c>
      <c r="L28" s="233">
        <v>15</v>
      </c>
      <c r="M28" s="233">
        <v>15</v>
      </c>
      <c r="N28" s="233">
        <v>15</v>
      </c>
      <c r="O28" s="233">
        <v>15</v>
      </c>
      <c r="P28" s="325">
        <v>23875</v>
      </c>
      <c r="Q28" s="30"/>
      <c r="R28" s="30"/>
      <c r="S28" s="30"/>
    </row>
    <row r="29" spans="1:19" ht="64.5" customHeight="1" x14ac:dyDescent="0.25">
      <c r="A29" s="30" t="s">
        <v>440</v>
      </c>
      <c r="B29" s="30" t="s">
        <v>395</v>
      </c>
      <c r="C29" s="33" t="s">
        <v>396</v>
      </c>
      <c r="D29" s="233">
        <v>10</v>
      </c>
      <c r="E29" s="233">
        <v>12</v>
      </c>
      <c r="F29" s="233">
        <v>15</v>
      </c>
      <c r="G29" s="233">
        <v>20</v>
      </c>
      <c r="H29" s="233">
        <v>21</v>
      </c>
      <c r="I29" s="233">
        <v>21</v>
      </c>
      <c r="J29" s="233">
        <v>20</v>
      </c>
      <c r="K29" s="233">
        <v>18</v>
      </c>
      <c r="L29" s="233">
        <v>18</v>
      </c>
      <c r="M29" s="233">
        <v>15</v>
      </c>
      <c r="N29" s="233">
        <v>15</v>
      </c>
      <c r="O29" s="233">
        <v>15</v>
      </c>
      <c r="P29" s="325">
        <v>10365</v>
      </c>
      <c r="Q29" s="272"/>
      <c r="R29" s="272"/>
      <c r="S29" s="272"/>
    </row>
    <row r="30" spans="1:19" ht="57" customHeight="1" x14ac:dyDescent="0.25">
      <c r="A30" s="34" t="s">
        <v>427</v>
      </c>
      <c r="B30" s="30" t="s">
        <v>161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57.75" customHeight="1" x14ac:dyDescent="0.25">
      <c r="A31" s="33" t="s">
        <v>428</v>
      </c>
      <c r="B31" s="30" t="s">
        <v>115</v>
      </c>
      <c r="C31" s="33" t="s">
        <v>116</v>
      </c>
      <c r="D31" s="233">
        <v>1</v>
      </c>
      <c r="E31" s="31"/>
      <c r="F31" s="31"/>
      <c r="G31" s="31"/>
      <c r="H31" s="233">
        <v>1</v>
      </c>
      <c r="I31" s="31"/>
      <c r="J31" s="31"/>
      <c r="K31" s="31"/>
      <c r="L31" s="31"/>
      <c r="M31" s="31"/>
      <c r="N31" s="233">
        <v>1</v>
      </c>
      <c r="O31" s="31"/>
      <c r="P31" s="325">
        <v>455630</v>
      </c>
      <c r="Q31" s="34"/>
      <c r="R31" s="34"/>
      <c r="S31" s="34"/>
    </row>
    <row r="32" spans="1:19" ht="46.5" customHeight="1" x14ac:dyDescent="0.25">
      <c r="A32" s="33" t="s">
        <v>437</v>
      </c>
      <c r="B32" s="30" t="s">
        <v>117</v>
      </c>
      <c r="C32" s="33" t="s">
        <v>116</v>
      </c>
      <c r="D32" s="34"/>
      <c r="E32" s="233">
        <v>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25">
        <v>436145</v>
      </c>
      <c r="Q32" s="34"/>
      <c r="R32" s="34"/>
      <c r="S32" s="34"/>
    </row>
    <row r="33" spans="1:19" ht="42" customHeight="1" x14ac:dyDescent="0.25">
      <c r="A33" s="33" t="s">
        <v>429</v>
      </c>
      <c r="B33" s="30" t="s">
        <v>118</v>
      </c>
      <c r="C33" s="33" t="s">
        <v>116</v>
      </c>
      <c r="D33" s="34"/>
      <c r="E33" s="2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25"/>
      <c r="Q33" s="34"/>
      <c r="R33" s="34"/>
      <c r="S33" s="34"/>
    </row>
    <row r="34" spans="1:19" ht="51.75" customHeight="1" x14ac:dyDescent="0.25">
      <c r="A34" s="33" t="s">
        <v>430</v>
      </c>
      <c r="B34" s="30" t="s">
        <v>118</v>
      </c>
      <c r="C34" s="33" t="s">
        <v>116</v>
      </c>
      <c r="D34" s="34">
        <v>1</v>
      </c>
      <c r="E34" s="2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25"/>
      <c r="Q34" s="34"/>
      <c r="R34" s="34"/>
      <c r="S34" s="34"/>
    </row>
    <row r="35" spans="1:19" ht="57" customHeight="1" x14ac:dyDescent="0.25">
      <c r="A35" s="33" t="s">
        <v>431</v>
      </c>
      <c r="B35" s="30" t="s">
        <v>118</v>
      </c>
      <c r="C35" s="33" t="s">
        <v>116</v>
      </c>
      <c r="D35" s="34"/>
      <c r="E35" s="233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25"/>
      <c r="Q35" s="34"/>
      <c r="R35" s="34"/>
      <c r="S35" s="34"/>
    </row>
    <row r="36" spans="1:19" ht="57" customHeight="1" x14ac:dyDescent="0.25">
      <c r="A36" s="34" t="s">
        <v>432</v>
      </c>
      <c r="B36" s="30" t="s">
        <v>118</v>
      </c>
      <c r="C36" s="33" t="s">
        <v>116</v>
      </c>
      <c r="D36" s="34"/>
      <c r="E36" s="233">
        <v>16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25"/>
      <c r="Q36" s="34"/>
      <c r="R36" s="34"/>
      <c r="S36" s="34"/>
    </row>
    <row r="37" spans="1:19" ht="57" customHeight="1" x14ac:dyDescent="0.25">
      <c r="A37" s="33" t="s">
        <v>433</v>
      </c>
      <c r="B37" s="30" t="s">
        <v>400</v>
      </c>
      <c r="C37" s="33">
        <v>2</v>
      </c>
      <c r="D37" s="34"/>
      <c r="E37" s="41"/>
      <c r="F37" s="34"/>
      <c r="G37" s="233">
        <v>1</v>
      </c>
      <c r="H37" s="34"/>
      <c r="I37" s="34"/>
      <c r="J37" s="34"/>
      <c r="K37" s="34"/>
      <c r="L37" s="233">
        <v>1</v>
      </c>
      <c r="M37" s="34"/>
      <c r="N37" s="34"/>
      <c r="O37" s="34"/>
      <c r="P37" s="325"/>
      <c r="Q37" s="34"/>
      <c r="R37" s="34"/>
      <c r="S37" s="34"/>
    </row>
    <row r="38" spans="1:19" ht="57" customHeight="1" x14ac:dyDescent="0.25">
      <c r="A38" s="33" t="s">
        <v>434</v>
      </c>
      <c r="B38" s="30" t="s">
        <v>401</v>
      </c>
      <c r="C38" s="33">
        <v>2</v>
      </c>
      <c r="D38" s="34"/>
      <c r="E38" s="34"/>
      <c r="F38" s="34"/>
      <c r="G38" s="34"/>
      <c r="H38" s="233">
        <v>1</v>
      </c>
      <c r="I38" s="34"/>
      <c r="J38" s="34"/>
      <c r="K38" s="34"/>
      <c r="L38" s="34"/>
      <c r="M38" s="34"/>
      <c r="N38" s="233">
        <v>1</v>
      </c>
      <c r="O38" s="34"/>
      <c r="P38" s="325"/>
      <c r="Q38" s="34"/>
      <c r="R38" s="34"/>
      <c r="S38" s="34"/>
    </row>
    <row r="39" spans="1:19" ht="51.75" customHeight="1" x14ac:dyDescent="0.25">
      <c r="A39" s="34" t="s">
        <v>435</v>
      </c>
      <c r="B39" s="30" t="s">
        <v>399</v>
      </c>
      <c r="C39" s="33">
        <v>3</v>
      </c>
      <c r="D39" s="34"/>
      <c r="E39" s="34"/>
      <c r="F39" s="233">
        <v>1</v>
      </c>
      <c r="G39" s="31"/>
      <c r="H39" s="31"/>
      <c r="I39" s="31"/>
      <c r="J39" s="233">
        <v>1</v>
      </c>
      <c r="K39" s="31"/>
      <c r="L39" s="31"/>
      <c r="M39" s="233">
        <v>1</v>
      </c>
      <c r="N39" s="34"/>
      <c r="O39" s="34"/>
      <c r="P39" s="325"/>
      <c r="Q39" s="34"/>
      <c r="R39" s="34"/>
      <c r="S39" s="34"/>
    </row>
    <row r="40" spans="1:19" ht="65.25" customHeight="1" x14ac:dyDescent="0.25">
      <c r="A40" s="34" t="s">
        <v>436</v>
      </c>
      <c r="B40" s="30" t="s">
        <v>397</v>
      </c>
      <c r="C40" s="33" t="s">
        <v>398</v>
      </c>
      <c r="D40" s="34"/>
      <c r="E40" s="41"/>
      <c r="F40" s="233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25"/>
      <c r="Q40" s="34"/>
      <c r="R40" s="34"/>
      <c r="S40" s="34"/>
    </row>
    <row r="41" spans="1:19" ht="159" customHeight="1" x14ac:dyDescent="0.25">
      <c r="A41" s="34" t="s">
        <v>402</v>
      </c>
      <c r="B41" s="30" t="s">
        <v>936</v>
      </c>
      <c r="C41" s="33" t="s">
        <v>905</v>
      </c>
      <c r="D41" s="34"/>
      <c r="E41" s="31"/>
      <c r="F41" s="233"/>
      <c r="G41" s="233"/>
      <c r="H41" s="233"/>
      <c r="I41" s="233"/>
      <c r="J41" s="233"/>
      <c r="K41" s="233"/>
      <c r="L41" s="233"/>
      <c r="M41" s="233"/>
      <c r="N41" s="233"/>
      <c r="O41" s="34"/>
      <c r="P41" s="325"/>
      <c r="Q41" s="34"/>
      <c r="R41" s="34"/>
      <c r="S41" s="34"/>
    </row>
    <row r="42" spans="1:19" ht="50.25" customHeight="1" x14ac:dyDescent="0.25">
      <c r="A42" s="34" t="s">
        <v>403</v>
      </c>
      <c r="B42" s="30" t="s">
        <v>308</v>
      </c>
      <c r="C42" s="33" t="s">
        <v>904</v>
      </c>
      <c r="D42" s="34"/>
      <c r="E42" s="31"/>
      <c r="F42" s="233"/>
      <c r="G42" s="233"/>
      <c r="H42" s="233"/>
      <c r="I42" s="233"/>
      <c r="J42" s="233"/>
      <c r="K42" s="233"/>
      <c r="L42" s="233"/>
      <c r="M42" s="233"/>
      <c r="N42" s="233"/>
      <c r="O42" s="34"/>
      <c r="P42" s="325"/>
      <c r="Q42" s="34"/>
      <c r="R42" s="34"/>
      <c r="S42" s="34"/>
    </row>
    <row r="43" spans="1:19" ht="72" customHeight="1" x14ac:dyDescent="0.25">
      <c r="A43" s="34" t="s">
        <v>404</v>
      </c>
      <c r="B43" s="30" t="s">
        <v>405</v>
      </c>
      <c r="C43" s="33" t="s">
        <v>406</v>
      </c>
      <c r="D43" s="34"/>
      <c r="E43" s="31"/>
      <c r="F43" s="233"/>
      <c r="G43" s="233"/>
      <c r="H43" s="233"/>
      <c r="I43" s="233"/>
      <c r="J43" s="233"/>
      <c r="K43" s="233"/>
      <c r="L43" s="233"/>
      <c r="M43" s="233"/>
      <c r="N43" s="233"/>
      <c r="O43" s="34"/>
      <c r="P43" s="325"/>
      <c r="Q43" s="34"/>
      <c r="R43" s="34"/>
      <c r="S43" s="34"/>
    </row>
    <row r="44" spans="1:19" ht="64.5" customHeight="1" x14ac:dyDescent="0.25">
      <c r="A44" s="33" t="s">
        <v>407</v>
      </c>
      <c r="B44" s="30" t="s">
        <v>408</v>
      </c>
      <c r="C44" s="33" t="s">
        <v>406</v>
      </c>
      <c r="D44" s="34"/>
      <c r="E44" s="31"/>
      <c r="F44" s="233"/>
      <c r="G44" s="233"/>
      <c r="H44" s="233"/>
      <c r="I44" s="233"/>
      <c r="J44" s="233"/>
      <c r="K44" s="233"/>
      <c r="L44" s="233"/>
      <c r="M44" s="233"/>
      <c r="N44" s="233"/>
      <c r="O44" s="34"/>
      <c r="P44" s="325"/>
      <c r="Q44" s="34"/>
      <c r="R44" s="34"/>
      <c r="S44" s="34"/>
    </row>
    <row r="45" spans="1:19" ht="48.75" customHeight="1" x14ac:dyDescent="0.25">
      <c r="A45" s="33" t="s">
        <v>409</v>
      </c>
      <c r="B45" s="30" t="s">
        <v>410</v>
      </c>
      <c r="C45" s="33" t="s">
        <v>411</v>
      </c>
      <c r="D45" s="34"/>
      <c r="E45" s="31"/>
      <c r="F45" s="233"/>
      <c r="G45" s="233"/>
      <c r="H45" s="233"/>
      <c r="I45" s="233"/>
      <c r="J45" s="233"/>
      <c r="K45" s="233"/>
      <c r="L45" s="233"/>
      <c r="M45" s="233"/>
      <c r="N45" s="233"/>
      <c r="O45" s="34"/>
      <c r="P45" s="325"/>
      <c r="Q45" s="34"/>
      <c r="R45" s="34"/>
      <c r="S45" s="34"/>
    </row>
    <row r="46" spans="1:19" ht="72" customHeight="1" x14ac:dyDescent="0.25">
      <c r="A46" s="33" t="s">
        <v>412</v>
      </c>
      <c r="B46" s="30" t="s">
        <v>937</v>
      </c>
      <c r="C46" s="33" t="s">
        <v>413</v>
      </c>
      <c r="D46" s="34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33"/>
      <c r="P46" s="325"/>
      <c r="Q46" s="34"/>
      <c r="R46" s="34"/>
      <c r="S46" s="34"/>
    </row>
    <row r="47" spans="1:19" ht="60.75" customHeight="1" x14ac:dyDescent="0.25">
      <c r="A47" s="34" t="s">
        <v>414</v>
      </c>
      <c r="B47" s="30" t="s">
        <v>938</v>
      </c>
      <c r="C47" s="33" t="s">
        <v>415</v>
      </c>
      <c r="D47" s="34"/>
      <c r="E47" s="31"/>
      <c r="F47" s="31"/>
      <c r="G47" s="31"/>
      <c r="H47" s="233"/>
      <c r="I47" s="31"/>
      <c r="J47" s="31"/>
      <c r="K47" s="31"/>
      <c r="L47" s="31"/>
      <c r="M47" s="31"/>
      <c r="N47" s="31"/>
      <c r="O47" s="34"/>
      <c r="P47" s="325"/>
      <c r="Q47" s="34"/>
      <c r="R47" s="34"/>
      <c r="S47" s="34"/>
    </row>
    <row r="48" spans="1:19" ht="16.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327">
        <f>P15+P18+P26</f>
        <v>1100000</v>
      </c>
      <c r="Q48" s="328"/>
      <c r="R48" s="329"/>
      <c r="S48" s="329"/>
    </row>
    <row r="49" spans="1:19" ht="15.75" x14ac:dyDescent="0.25">
      <c r="A49" s="604" t="s">
        <v>950</v>
      </c>
      <c r="B49" s="605"/>
      <c r="C49" s="605"/>
      <c r="D49" s="605"/>
      <c r="E49" s="605"/>
      <c r="F49" s="605"/>
      <c r="G49" s="605"/>
      <c r="H49" s="605"/>
      <c r="I49" s="605"/>
      <c r="J49" s="605"/>
      <c r="K49" s="605"/>
      <c r="L49" s="605"/>
      <c r="M49" s="605"/>
      <c r="N49" s="605"/>
      <c r="O49" s="606"/>
      <c r="P49" s="330"/>
      <c r="Q49" s="71"/>
      <c r="R49" s="71"/>
      <c r="S49" s="71"/>
    </row>
    <row r="50" spans="1:19" ht="15.75" x14ac:dyDescent="0.25">
      <c r="A50" s="613" t="s">
        <v>416</v>
      </c>
      <c r="B50" s="613"/>
      <c r="C50" s="613"/>
      <c r="D50" s="613"/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331">
        <f>P60</f>
        <v>10588531</v>
      </c>
      <c r="Q50" s="71"/>
      <c r="R50" s="71"/>
      <c r="S50" s="71"/>
    </row>
    <row r="51" spans="1:19" ht="15" customHeight="1" x14ac:dyDescent="0.25">
      <c r="A51" s="610" t="s">
        <v>24</v>
      </c>
      <c r="B51" s="611"/>
      <c r="C51" s="611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2"/>
      <c r="P51" s="311">
        <v>8724000</v>
      </c>
      <c r="Q51" s="71"/>
      <c r="R51" s="71"/>
      <c r="S51" s="71"/>
    </row>
    <row r="52" spans="1:19" ht="15" customHeight="1" x14ac:dyDescent="0.25">
      <c r="A52" s="610" t="s">
        <v>27</v>
      </c>
      <c r="B52" s="611"/>
      <c r="C52" s="611"/>
      <c r="D52" s="611"/>
      <c r="E52" s="611"/>
      <c r="F52" s="611"/>
      <c r="G52" s="611"/>
      <c r="H52" s="611"/>
      <c r="I52" s="611"/>
      <c r="J52" s="611"/>
      <c r="K52" s="611"/>
      <c r="L52" s="611"/>
      <c r="M52" s="611"/>
      <c r="N52" s="611"/>
      <c r="O52" s="612"/>
      <c r="P52" s="311">
        <v>618531</v>
      </c>
      <c r="Q52" s="71"/>
      <c r="R52" s="71"/>
      <c r="S52" s="71"/>
    </row>
    <row r="53" spans="1:19" ht="15" customHeight="1" x14ac:dyDescent="0.25">
      <c r="A53" s="610" t="s">
        <v>28</v>
      </c>
      <c r="B53" s="611"/>
      <c r="C53" s="611"/>
      <c r="D53" s="611"/>
      <c r="E53" s="611"/>
      <c r="F53" s="611"/>
      <c r="G53" s="611"/>
      <c r="H53" s="611"/>
      <c r="I53" s="611"/>
      <c r="J53" s="611"/>
      <c r="K53" s="611"/>
      <c r="L53" s="611"/>
      <c r="M53" s="611"/>
      <c r="N53" s="611"/>
      <c r="O53" s="612"/>
      <c r="P53" s="311">
        <v>84090</v>
      </c>
      <c r="Q53" s="71"/>
      <c r="R53" s="71"/>
      <c r="S53" s="71"/>
    </row>
    <row r="54" spans="1:19" ht="15" customHeight="1" x14ac:dyDescent="0.25">
      <c r="A54" s="610" t="s">
        <v>29</v>
      </c>
      <c r="B54" s="611"/>
      <c r="C54" s="611"/>
      <c r="D54" s="611"/>
      <c r="E54" s="611"/>
      <c r="F54" s="611"/>
      <c r="G54" s="611"/>
      <c r="H54" s="611"/>
      <c r="I54" s="611"/>
      <c r="J54" s="611"/>
      <c r="K54" s="611"/>
      <c r="L54" s="611"/>
      <c r="M54" s="611"/>
      <c r="N54" s="611"/>
      <c r="O54" s="612"/>
      <c r="P54" s="311">
        <v>61910</v>
      </c>
      <c r="Q54" s="71"/>
      <c r="R54" s="71"/>
      <c r="S54" s="71"/>
    </row>
    <row r="55" spans="1:19" ht="15" customHeight="1" thickBot="1" x14ac:dyDescent="0.3">
      <c r="A55" s="607" t="s">
        <v>36</v>
      </c>
      <c r="B55" s="608"/>
      <c r="C55" s="608"/>
      <c r="D55" s="608"/>
      <c r="E55" s="608"/>
      <c r="F55" s="608"/>
      <c r="G55" s="608"/>
      <c r="H55" s="608"/>
      <c r="I55" s="608"/>
      <c r="J55" s="608"/>
      <c r="K55" s="608"/>
      <c r="L55" s="608"/>
      <c r="M55" s="608"/>
      <c r="N55" s="608"/>
      <c r="O55" s="609"/>
      <c r="P55" s="327">
        <f>P51+P52+P53+P54</f>
        <v>9488531</v>
      </c>
      <c r="Q55" s="71"/>
      <c r="R55" s="71"/>
      <c r="S55" s="71"/>
    </row>
    <row r="56" spans="1:19" ht="15" customHeight="1" x14ac:dyDescent="0.25">
      <c r="A56" s="541" t="s">
        <v>945</v>
      </c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3"/>
      <c r="P56" s="311">
        <v>150000</v>
      </c>
      <c r="Q56" s="71"/>
      <c r="R56" s="71"/>
      <c r="S56" s="71"/>
    </row>
    <row r="57" spans="1:19" ht="15.75" x14ac:dyDescent="0.25">
      <c r="A57" s="541" t="s">
        <v>955</v>
      </c>
      <c r="B57" s="542"/>
      <c r="C57" s="542"/>
      <c r="D57" s="542"/>
      <c r="E57" s="542"/>
      <c r="F57" s="542"/>
      <c r="G57" s="542"/>
      <c r="H57" s="542"/>
      <c r="I57" s="542"/>
      <c r="J57" s="542"/>
      <c r="K57" s="542"/>
      <c r="L57" s="542"/>
      <c r="M57" s="542"/>
      <c r="N57" s="542"/>
      <c r="O57" s="543"/>
      <c r="P57" s="311">
        <v>950000</v>
      </c>
      <c r="Q57" s="71"/>
      <c r="R57" s="71"/>
      <c r="S57" s="71"/>
    </row>
    <row r="58" spans="1:19" ht="16.5" thickBot="1" x14ac:dyDescent="0.3">
      <c r="A58" s="541" t="s">
        <v>947</v>
      </c>
      <c r="B58" s="542"/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543"/>
      <c r="P58" s="297"/>
      <c r="Q58" s="71"/>
      <c r="R58" s="71"/>
      <c r="S58" s="71"/>
    </row>
    <row r="59" spans="1:19" ht="16.5" thickBot="1" x14ac:dyDescent="0.3">
      <c r="A59" s="601" t="s">
        <v>948</v>
      </c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3"/>
      <c r="P59" s="309">
        <f>P56+P57</f>
        <v>1100000</v>
      </c>
      <c r="Q59" s="71"/>
      <c r="R59" s="71"/>
      <c r="S59" s="71"/>
    </row>
    <row r="60" spans="1:19" ht="16.5" thickBot="1" x14ac:dyDescent="0.3">
      <c r="A60" s="601" t="s">
        <v>970</v>
      </c>
      <c r="B60" s="602"/>
      <c r="C60" s="602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3"/>
      <c r="P60" s="309">
        <f>P55+P59</f>
        <v>10588531</v>
      </c>
      <c r="Q60" s="71"/>
      <c r="R60" s="71"/>
      <c r="S60" s="71"/>
    </row>
    <row r="61" spans="1:19" x14ac:dyDescent="0.25">
      <c r="P61" s="2"/>
    </row>
    <row r="62" spans="1:19" x14ac:dyDescent="0.25">
      <c r="P62" s="2"/>
    </row>
    <row r="63" spans="1:19" x14ac:dyDescent="0.25">
      <c r="P63" s="2"/>
    </row>
    <row r="64" spans="1:19" x14ac:dyDescent="0.25">
      <c r="P64" s="104"/>
    </row>
    <row r="65" spans="16:16" x14ac:dyDescent="0.25">
      <c r="P65" s="2"/>
    </row>
  </sheetData>
  <mergeCells count="25">
    <mergeCell ref="A1:R1"/>
    <mergeCell ref="A2:R2"/>
    <mergeCell ref="A3:R3"/>
    <mergeCell ref="A4:B4"/>
    <mergeCell ref="A13:A14"/>
    <mergeCell ref="B13:B14"/>
    <mergeCell ref="C13:C14"/>
    <mergeCell ref="D13:F13"/>
    <mergeCell ref="G13:I13"/>
    <mergeCell ref="J13:L13"/>
    <mergeCell ref="M13:O13"/>
    <mergeCell ref="P13:R13"/>
    <mergeCell ref="S13:S14"/>
    <mergeCell ref="A49:O49"/>
    <mergeCell ref="A50:O50"/>
    <mergeCell ref="A52:O52"/>
    <mergeCell ref="A51:O51"/>
    <mergeCell ref="A60:O60"/>
    <mergeCell ref="A55:O55"/>
    <mergeCell ref="A53:O53"/>
    <mergeCell ref="A54:O54"/>
    <mergeCell ref="A57:O57"/>
    <mergeCell ref="A56:O56"/>
    <mergeCell ref="A58:O58"/>
    <mergeCell ref="A59:O59"/>
  </mergeCells>
  <pageMargins left="0.70866141732283472" right="0.70866141732283472" top="0.74803149606299213" bottom="0.74803149606299213" header="0.31496062992125984" footer="0.31496062992125984"/>
  <pageSetup paperSize="5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28" workbookViewId="0">
      <selection activeCell="A34" sqref="A34:O34"/>
    </sheetView>
  </sheetViews>
  <sheetFormatPr baseColWidth="10" defaultRowHeight="15" x14ac:dyDescent="0.25"/>
  <cols>
    <col min="1" max="1" width="44.42578125" style="68" customWidth="1"/>
    <col min="2" max="2" width="31.85546875" style="68" customWidth="1"/>
    <col min="3" max="3" width="18" style="68" customWidth="1"/>
    <col min="4" max="4" width="7.42578125" style="68" customWidth="1"/>
    <col min="5" max="5" width="8.7109375" style="68" customWidth="1"/>
    <col min="6" max="6" width="8" style="68" customWidth="1"/>
    <col min="7" max="7" width="8.140625" style="68" customWidth="1"/>
    <col min="8" max="8" width="8.42578125" style="68" customWidth="1"/>
    <col min="9" max="9" width="8" style="68" customWidth="1"/>
    <col min="10" max="10" width="8.5703125" style="68" customWidth="1"/>
    <col min="11" max="11" width="9.42578125" style="68" customWidth="1"/>
    <col min="12" max="12" width="9.7109375" style="68" customWidth="1"/>
    <col min="13" max="13" width="10" style="68" customWidth="1"/>
    <col min="14" max="14" width="10.140625" style="68" customWidth="1"/>
    <col min="15" max="15" width="9.5703125" style="68" customWidth="1"/>
    <col min="16" max="16" width="18.42578125" style="68" customWidth="1"/>
    <col min="17" max="17" width="17" style="68" customWidth="1"/>
    <col min="18" max="19" width="16.140625" style="68" customWidth="1"/>
    <col min="20" max="16384" width="11.42578125" style="68"/>
  </cols>
  <sheetData>
    <row r="1" spans="1:19" ht="32.25" customHeight="1" x14ac:dyDescent="0.4">
      <c r="A1" s="569" t="s">
        <v>19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</row>
    <row r="2" spans="1:19" ht="20.25" x14ac:dyDescent="0.25">
      <c r="A2" s="570" t="s">
        <v>30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</row>
    <row r="3" spans="1:19" ht="20.25" x14ac:dyDescent="0.3">
      <c r="A3" s="614" t="s">
        <v>37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</row>
    <row r="4" spans="1:19" ht="15.75" x14ac:dyDescent="0.25">
      <c r="A4" s="622" t="s">
        <v>342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71"/>
      <c r="R4" s="71"/>
      <c r="S4" s="71"/>
    </row>
    <row r="5" spans="1:19" ht="15.75" x14ac:dyDescent="0.25">
      <c r="A5" s="622"/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622"/>
      <c r="Q5" s="71"/>
      <c r="R5" s="71"/>
      <c r="S5" s="71"/>
    </row>
    <row r="6" spans="1:19" ht="15.75" x14ac:dyDescent="0.25">
      <c r="A6" s="623" t="s">
        <v>343</v>
      </c>
      <c r="B6" s="623"/>
      <c r="C6" s="623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71"/>
      <c r="R6" s="71"/>
      <c r="S6" s="71"/>
    </row>
    <row r="7" spans="1:19" ht="15.75" x14ac:dyDescent="0.25">
      <c r="A7" s="333" t="s">
        <v>233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71"/>
      <c r="R7" s="71"/>
      <c r="S7" s="71"/>
    </row>
    <row r="8" spans="1:19" ht="15.75" x14ac:dyDescent="0.25">
      <c r="A8" s="333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71"/>
      <c r="R8" s="71"/>
      <c r="S8" s="71"/>
    </row>
    <row r="9" spans="1:19" ht="15.75" x14ac:dyDescent="0.25">
      <c r="A9" s="624" t="s">
        <v>344</v>
      </c>
      <c r="B9" s="624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4"/>
      <c r="P9" s="624"/>
      <c r="Q9" s="624"/>
      <c r="R9" s="624"/>
      <c r="S9" s="624"/>
    </row>
    <row r="10" spans="1:19" ht="15.75" x14ac:dyDescent="0.25">
      <c r="A10" s="624" t="s">
        <v>345</v>
      </c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</row>
    <row r="11" spans="1:19" ht="15.75" x14ac:dyDescent="0.25">
      <c r="A11" s="246" t="s">
        <v>236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71"/>
      <c r="R11" s="71"/>
      <c r="S11" s="71"/>
    </row>
    <row r="12" spans="1:19" ht="17.25" x14ac:dyDescent="0.3">
      <c r="A12" s="11" t="s">
        <v>47</v>
      </c>
      <c r="B12" s="8"/>
      <c r="C12" s="8"/>
      <c r="D12" s="8"/>
      <c r="E12" s="8"/>
      <c r="F12" s="8"/>
      <c r="G12" s="8"/>
      <c r="H12" s="240"/>
      <c r="I12" s="240"/>
      <c r="J12" s="240"/>
      <c r="K12" s="240"/>
      <c r="L12" s="240"/>
      <c r="M12" s="240"/>
      <c r="N12" s="240"/>
      <c r="O12" s="240"/>
      <c r="P12" s="240"/>
      <c r="Q12" s="71"/>
      <c r="R12" s="71"/>
      <c r="S12" s="71"/>
    </row>
    <row r="13" spans="1:19" ht="17.25" x14ac:dyDescent="0.3">
      <c r="A13" s="11" t="s">
        <v>347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40"/>
      <c r="N13" s="240"/>
      <c r="O13" s="240"/>
      <c r="P13" s="240"/>
      <c r="Q13" s="71"/>
      <c r="R13" s="71"/>
      <c r="S13" s="71"/>
    </row>
    <row r="14" spans="1:19" ht="22.5" customHeight="1" x14ac:dyDescent="0.25">
      <c r="A14" s="553" t="s">
        <v>371</v>
      </c>
      <c r="B14" s="553" t="s">
        <v>238</v>
      </c>
      <c r="C14" s="553" t="s">
        <v>239</v>
      </c>
      <c r="D14" s="561" t="s">
        <v>240</v>
      </c>
      <c r="E14" s="562"/>
      <c r="F14" s="563"/>
      <c r="G14" s="561" t="s">
        <v>2</v>
      </c>
      <c r="H14" s="562"/>
      <c r="I14" s="563"/>
      <c r="J14" s="561" t="s">
        <v>3</v>
      </c>
      <c r="K14" s="562"/>
      <c r="L14" s="563"/>
      <c r="M14" s="561" t="s">
        <v>4</v>
      </c>
      <c r="N14" s="562"/>
      <c r="O14" s="563"/>
      <c r="P14" s="561" t="s">
        <v>241</v>
      </c>
      <c r="Q14" s="562"/>
      <c r="R14" s="563"/>
      <c r="S14" s="553" t="s">
        <v>346</v>
      </c>
    </row>
    <row r="15" spans="1:19" ht="19.5" customHeight="1" x14ac:dyDescent="0.25">
      <c r="A15" s="567"/>
      <c r="B15" s="567"/>
      <c r="C15" s="567"/>
      <c r="D15" s="250" t="s">
        <v>5</v>
      </c>
      <c r="E15" s="250" t="s">
        <v>6</v>
      </c>
      <c r="F15" s="250" t="s">
        <v>7</v>
      </c>
      <c r="G15" s="250" t="s">
        <v>8</v>
      </c>
      <c r="H15" s="250" t="s">
        <v>9</v>
      </c>
      <c r="I15" s="250" t="s">
        <v>10</v>
      </c>
      <c r="J15" s="250" t="s">
        <v>11</v>
      </c>
      <c r="K15" s="250" t="s">
        <v>12</v>
      </c>
      <c r="L15" s="250" t="s">
        <v>13</v>
      </c>
      <c r="M15" s="250" t="s">
        <v>14</v>
      </c>
      <c r="N15" s="250" t="s">
        <v>15</v>
      </c>
      <c r="O15" s="250" t="s">
        <v>16</v>
      </c>
      <c r="P15" s="250" t="s">
        <v>21</v>
      </c>
      <c r="Q15" s="251" t="s">
        <v>242</v>
      </c>
      <c r="R15" s="250" t="s">
        <v>23</v>
      </c>
      <c r="S15" s="554"/>
    </row>
    <row r="16" spans="1:19" ht="63" customHeight="1" x14ac:dyDescent="0.25">
      <c r="A16" s="12" t="s">
        <v>348</v>
      </c>
      <c r="B16" s="12" t="s">
        <v>177</v>
      </c>
      <c r="C16" s="12" t="s">
        <v>349</v>
      </c>
      <c r="D16" s="12">
        <v>1000</v>
      </c>
      <c r="E16" s="12">
        <v>1000</v>
      </c>
      <c r="F16" s="12">
        <v>1000</v>
      </c>
      <c r="G16" s="12">
        <v>1000</v>
      </c>
      <c r="H16" s="12">
        <v>1000</v>
      </c>
      <c r="I16" s="12">
        <v>1000</v>
      </c>
      <c r="J16" s="12">
        <v>1000</v>
      </c>
      <c r="K16" s="12">
        <v>1000</v>
      </c>
      <c r="L16" s="12">
        <v>1000</v>
      </c>
      <c r="M16" s="12">
        <v>1000</v>
      </c>
      <c r="N16" s="12">
        <v>1000</v>
      </c>
      <c r="O16" s="12">
        <v>1000</v>
      </c>
      <c r="P16" s="12"/>
      <c r="Q16" s="12" t="s">
        <v>178</v>
      </c>
      <c r="R16" s="12"/>
      <c r="S16" s="12"/>
    </row>
    <row r="17" spans="1:19" ht="47.25" x14ac:dyDescent="0.25">
      <c r="A17" s="13" t="s">
        <v>350</v>
      </c>
      <c r="B17" s="13" t="s">
        <v>179</v>
      </c>
      <c r="C17" s="93" t="s">
        <v>180</v>
      </c>
      <c r="D17" s="233"/>
      <c r="E17" s="233">
        <v>225</v>
      </c>
      <c r="F17" s="233">
        <v>225</v>
      </c>
      <c r="G17" s="233">
        <v>225</v>
      </c>
      <c r="H17" s="233">
        <v>225</v>
      </c>
      <c r="I17" s="233">
        <v>225</v>
      </c>
      <c r="J17" s="233">
        <v>225</v>
      </c>
      <c r="K17" s="233">
        <v>225</v>
      </c>
      <c r="L17" s="233">
        <v>225</v>
      </c>
      <c r="M17" s="233">
        <v>225</v>
      </c>
      <c r="N17" s="233">
        <v>225</v>
      </c>
      <c r="O17" s="233">
        <v>225</v>
      </c>
      <c r="P17" s="14">
        <f>[2]Presupuesto!E18</f>
        <v>146141</v>
      </c>
      <c r="Q17" s="15" t="s">
        <v>181</v>
      </c>
      <c r="R17" s="16"/>
      <c r="S17" s="17"/>
    </row>
    <row r="18" spans="1:19" ht="63" x14ac:dyDescent="0.25">
      <c r="A18" s="13" t="s">
        <v>351</v>
      </c>
      <c r="B18" s="13" t="s">
        <v>182</v>
      </c>
      <c r="C18" s="94" t="s">
        <v>183</v>
      </c>
      <c r="D18" s="233">
        <v>83</v>
      </c>
      <c r="E18" s="233">
        <v>83</v>
      </c>
      <c r="F18" s="233">
        <v>84</v>
      </c>
      <c r="G18" s="233">
        <v>83</v>
      </c>
      <c r="H18" s="233">
        <v>83</v>
      </c>
      <c r="I18" s="233">
        <v>84</v>
      </c>
      <c r="J18" s="233">
        <v>83</v>
      </c>
      <c r="K18" s="233">
        <v>83</v>
      </c>
      <c r="L18" s="233">
        <v>84</v>
      </c>
      <c r="M18" s="233">
        <v>83</v>
      </c>
      <c r="N18" s="233">
        <v>83</v>
      </c>
      <c r="O18" s="233">
        <v>84</v>
      </c>
      <c r="P18" s="14">
        <f>[2]Presupuesto!E24</f>
        <v>485758</v>
      </c>
      <c r="Q18" s="15" t="s">
        <v>181</v>
      </c>
      <c r="R18" s="16"/>
      <c r="S18" s="16"/>
    </row>
    <row r="19" spans="1:19" ht="31.5" x14ac:dyDescent="0.25">
      <c r="A19" s="13" t="s">
        <v>352</v>
      </c>
      <c r="B19" s="13" t="s">
        <v>184</v>
      </c>
      <c r="C19" s="13" t="s">
        <v>185</v>
      </c>
      <c r="D19" s="233"/>
      <c r="E19" s="233"/>
      <c r="F19" s="233"/>
      <c r="G19" s="233"/>
      <c r="H19" s="233"/>
      <c r="I19" s="233">
        <v>1</v>
      </c>
      <c r="J19" s="233"/>
      <c r="K19" s="233"/>
      <c r="L19" s="233"/>
      <c r="M19" s="233"/>
      <c r="N19" s="233"/>
      <c r="O19" s="233"/>
      <c r="P19" s="18"/>
      <c r="Q19" s="18"/>
      <c r="R19" s="19"/>
      <c r="S19" s="19"/>
    </row>
    <row r="20" spans="1:19" ht="31.5" x14ac:dyDescent="0.25">
      <c r="A20" s="13" t="s">
        <v>353</v>
      </c>
      <c r="B20" s="20" t="s">
        <v>186</v>
      </c>
      <c r="C20" s="21" t="s">
        <v>354</v>
      </c>
      <c r="D20" s="233">
        <v>3</v>
      </c>
      <c r="E20" s="233">
        <v>3</v>
      </c>
      <c r="F20" s="233">
        <v>3</v>
      </c>
      <c r="G20" s="233">
        <v>3</v>
      </c>
      <c r="H20" s="233">
        <v>3</v>
      </c>
      <c r="I20" s="233">
        <v>3</v>
      </c>
      <c r="J20" s="233">
        <v>3</v>
      </c>
      <c r="K20" s="233">
        <v>3</v>
      </c>
      <c r="L20" s="233">
        <v>3</v>
      </c>
      <c r="M20" s="233">
        <v>3</v>
      </c>
      <c r="N20" s="233"/>
      <c r="O20" s="233"/>
      <c r="P20" s="14">
        <f>[2]Presupuesto!E32</f>
        <v>225400</v>
      </c>
      <c r="Q20" s="18">
        <f>D20+E20+F20+G20+H20+I20+J20+K20+L20+M20+N20+O20</f>
        <v>30</v>
      </c>
      <c r="R20" s="19"/>
      <c r="S20" s="19"/>
    </row>
    <row r="21" spans="1:19" ht="47.25" x14ac:dyDescent="0.25">
      <c r="A21" s="22" t="s">
        <v>355</v>
      </c>
      <c r="B21" s="23" t="s">
        <v>187</v>
      </c>
      <c r="C21" s="25" t="s">
        <v>356</v>
      </c>
      <c r="D21" s="233"/>
      <c r="E21" s="233"/>
      <c r="F21" s="233">
        <v>1</v>
      </c>
      <c r="G21" s="233"/>
      <c r="H21" s="233"/>
      <c r="I21" s="233"/>
      <c r="J21" s="233"/>
      <c r="K21" s="233"/>
      <c r="L21" s="233"/>
      <c r="M21" s="233">
        <v>1</v>
      </c>
      <c r="N21" s="233"/>
      <c r="O21" s="233"/>
      <c r="P21" s="18">
        <f>[2]Presupuesto!E39</f>
        <v>144000</v>
      </c>
      <c r="Q21" s="24"/>
      <c r="R21" s="19"/>
      <c r="S21" s="19"/>
    </row>
    <row r="22" spans="1:19" ht="31.5" x14ac:dyDescent="0.25">
      <c r="A22" s="22" t="s">
        <v>357</v>
      </c>
      <c r="B22" s="23" t="s">
        <v>188</v>
      </c>
      <c r="C22" s="25" t="s">
        <v>358</v>
      </c>
      <c r="D22" s="233"/>
      <c r="E22" s="233"/>
      <c r="F22" s="233">
        <v>1000</v>
      </c>
      <c r="G22" s="233"/>
      <c r="H22" s="233"/>
      <c r="I22" s="233">
        <v>1000</v>
      </c>
      <c r="J22" s="233"/>
      <c r="K22" s="233"/>
      <c r="L22" s="233">
        <v>1000</v>
      </c>
      <c r="M22" s="233"/>
      <c r="N22" s="233">
        <v>1000</v>
      </c>
      <c r="O22" s="233"/>
      <c r="P22" s="18"/>
      <c r="Q22" s="24"/>
      <c r="R22" s="19"/>
      <c r="S22" s="19"/>
    </row>
    <row r="23" spans="1:19" ht="31.5" x14ac:dyDescent="0.25">
      <c r="A23" s="95" t="s">
        <v>372</v>
      </c>
      <c r="B23" s="23" t="s">
        <v>359</v>
      </c>
      <c r="C23" s="25" t="s">
        <v>360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96"/>
      <c r="Q23" s="24"/>
      <c r="R23" s="19"/>
      <c r="S23" s="19"/>
    </row>
    <row r="24" spans="1:19" ht="47.25" x14ac:dyDescent="0.25">
      <c r="A24" s="97" t="s">
        <v>373</v>
      </c>
      <c r="B24" s="23" t="s">
        <v>359</v>
      </c>
      <c r="C24" s="25" t="s">
        <v>360</v>
      </c>
      <c r="D24" s="98"/>
      <c r="E24" s="98"/>
      <c r="F24" s="98"/>
      <c r="G24" s="19"/>
      <c r="H24" s="19"/>
      <c r="I24" s="19"/>
      <c r="J24" s="19"/>
      <c r="K24" s="19"/>
      <c r="L24" s="19"/>
      <c r="M24" s="19"/>
      <c r="N24" s="19"/>
      <c r="O24" s="19"/>
      <c r="P24" s="18">
        <f>[2]Presupuesto!E48</f>
        <v>701700</v>
      </c>
      <c r="Q24" s="24"/>
      <c r="R24" s="19"/>
      <c r="S24" s="19"/>
    </row>
    <row r="25" spans="1:19" ht="78.75" x14ac:dyDescent="0.25">
      <c r="A25" s="26" t="s">
        <v>374</v>
      </c>
      <c r="B25" s="25" t="s">
        <v>361</v>
      </c>
      <c r="C25" s="23" t="s">
        <v>362</v>
      </c>
      <c r="D25" s="233">
        <v>12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24"/>
      <c r="Q25" s="24"/>
      <c r="R25" s="19"/>
      <c r="S25" s="19"/>
    </row>
    <row r="26" spans="1:19" ht="31.5" x14ac:dyDescent="0.25">
      <c r="A26" s="25" t="s">
        <v>375</v>
      </c>
      <c r="B26" s="25" t="s">
        <v>363</v>
      </c>
      <c r="C26" s="25" t="s">
        <v>364</v>
      </c>
      <c r="D26" s="233">
        <v>18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24"/>
      <c r="Q26" s="24"/>
      <c r="R26" s="19"/>
      <c r="S26" s="19"/>
    </row>
    <row r="27" spans="1:19" ht="31.5" x14ac:dyDescent="0.25">
      <c r="A27" s="95" t="s">
        <v>376</v>
      </c>
      <c r="B27" s="23" t="s">
        <v>365</v>
      </c>
      <c r="C27" s="25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6"/>
      <c r="Q27" s="24"/>
      <c r="R27" s="19"/>
      <c r="S27" s="19"/>
    </row>
    <row r="28" spans="1:19" ht="110.25" x14ac:dyDescent="0.25">
      <c r="A28" s="22" t="s">
        <v>377</v>
      </c>
      <c r="B28" s="25" t="s">
        <v>366</v>
      </c>
      <c r="C28" s="23" t="s">
        <v>367</v>
      </c>
      <c r="D28" s="19"/>
      <c r="E28" s="19"/>
      <c r="F28" s="233">
        <v>10</v>
      </c>
      <c r="G28" s="99"/>
      <c r="H28" s="19"/>
      <c r="I28" s="233">
        <v>10</v>
      </c>
      <c r="J28" s="99"/>
      <c r="K28" s="19"/>
      <c r="L28" s="19"/>
      <c r="M28" s="19"/>
      <c r="N28" s="19"/>
      <c r="O28" s="19"/>
      <c r="P28" s="18">
        <v>342650</v>
      </c>
      <c r="Q28" s="15"/>
      <c r="R28" s="16"/>
      <c r="S28" s="16"/>
    </row>
    <row r="29" spans="1:19" ht="63" x14ac:dyDescent="0.25">
      <c r="A29" s="22" t="s">
        <v>378</v>
      </c>
      <c r="B29" s="25" t="s">
        <v>368</v>
      </c>
      <c r="C29" s="23" t="s">
        <v>369</v>
      </c>
      <c r="D29" s="19"/>
      <c r="E29" s="19"/>
      <c r="F29" s="233">
        <v>4</v>
      </c>
      <c r="G29" s="19"/>
      <c r="H29" s="19"/>
      <c r="I29" s="19"/>
      <c r="J29" s="19"/>
      <c r="K29" s="19"/>
      <c r="L29" s="19"/>
      <c r="M29" s="19"/>
      <c r="N29" s="19"/>
      <c r="O29" s="19"/>
      <c r="P29" s="18">
        <f>[2]Presupuesto!E65</f>
        <v>13800</v>
      </c>
      <c r="Q29" s="15"/>
      <c r="R29" s="16"/>
      <c r="S29" s="16"/>
    </row>
    <row r="30" spans="1:19" ht="32.25" thickBot="1" x14ac:dyDescent="0.3">
      <c r="A30" s="97" t="s">
        <v>379</v>
      </c>
      <c r="B30" s="23" t="s">
        <v>310</v>
      </c>
      <c r="C30" s="23" t="s">
        <v>370</v>
      </c>
      <c r="D30" s="19"/>
      <c r="E30" s="19"/>
      <c r="F30" s="233"/>
      <c r="G30" s="19"/>
      <c r="H30" s="19"/>
      <c r="I30" s="19"/>
      <c r="J30" s="19"/>
      <c r="K30" s="19"/>
      <c r="L30" s="19"/>
      <c r="M30" s="19"/>
      <c r="N30" s="19"/>
      <c r="O30" s="19"/>
      <c r="P30" s="18"/>
      <c r="Q30" s="15"/>
      <c r="R30" s="16"/>
      <c r="S30" s="16"/>
    </row>
    <row r="31" spans="1:19" ht="16.5" thickBot="1" x14ac:dyDescent="0.3">
      <c r="A31" s="619"/>
      <c r="B31" s="619"/>
      <c r="C31" s="100"/>
      <c r="D31" s="100"/>
      <c r="E31" s="100"/>
      <c r="F31" s="100"/>
      <c r="G31" s="100"/>
      <c r="H31" s="100"/>
      <c r="I31" s="100"/>
      <c r="J31" s="620" t="s">
        <v>338</v>
      </c>
      <c r="K31" s="621"/>
      <c r="L31" s="621"/>
      <c r="M31" s="621"/>
      <c r="N31" s="621"/>
      <c r="O31" s="621"/>
      <c r="P31" s="101">
        <f>P33</f>
        <v>2059449</v>
      </c>
      <c r="Q31" s="228"/>
      <c r="R31" s="229"/>
      <c r="S31" s="100"/>
    </row>
    <row r="32" spans="1:19" ht="16.5" thickBot="1" x14ac:dyDescent="0.3">
      <c r="A32" s="616" t="s">
        <v>972</v>
      </c>
      <c r="B32" s="616"/>
      <c r="C32" s="616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102"/>
      <c r="Q32" s="103"/>
      <c r="R32" s="100"/>
      <c r="S32" s="100"/>
    </row>
    <row r="33" spans="1:19" ht="16.5" thickBot="1" x14ac:dyDescent="0.3">
      <c r="A33" s="617" t="s">
        <v>971</v>
      </c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8"/>
      <c r="P33" s="334">
        <f>P34+P35</f>
        <v>2059449</v>
      </c>
      <c r="Q33" s="329"/>
      <c r="R33" s="329"/>
      <c r="S33" s="71"/>
    </row>
    <row r="34" spans="1:19" ht="16.5" thickBot="1" x14ac:dyDescent="0.3">
      <c r="A34" s="541" t="s">
        <v>945</v>
      </c>
      <c r="B34" s="542"/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3"/>
      <c r="P34" s="335">
        <v>2000799</v>
      </c>
      <c r="Q34" s="71"/>
      <c r="R34" s="71"/>
      <c r="S34" s="71"/>
    </row>
    <row r="35" spans="1:19" ht="16.5" thickBot="1" x14ac:dyDescent="0.3">
      <c r="A35" s="541" t="s">
        <v>955</v>
      </c>
      <c r="B35" s="542"/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3"/>
      <c r="P35" s="335">
        <v>58650</v>
      </c>
      <c r="Q35" s="71"/>
      <c r="R35" s="71"/>
      <c r="S35" s="71"/>
    </row>
    <row r="36" spans="1:19" x14ac:dyDescent="0.25">
      <c r="P36" s="1"/>
    </row>
  </sheetData>
  <mergeCells count="22">
    <mergeCell ref="G14:I14"/>
    <mergeCell ref="P14:R14"/>
    <mergeCell ref="A4:P5"/>
    <mergeCell ref="A6:C6"/>
    <mergeCell ref="A9:S9"/>
    <mergeCell ref="A10:S10"/>
    <mergeCell ref="A1:S1"/>
    <mergeCell ref="A2:S2"/>
    <mergeCell ref="A3:S3"/>
    <mergeCell ref="A34:O34"/>
    <mergeCell ref="A35:O35"/>
    <mergeCell ref="A32:O32"/>
    <mergeCell ref="A33:O33"/>
    <mergeCell ref="J14:L14"/>
    <mergeCell ref="M14:O14"/>
    <mergeCell ref="S14:S15"/>
    <mergeCell ref="A31:B31"/>
    <mergeCell ref="J31:O31"/>
    <mergeCell ref="A14:A15"/>
    <mergeCell ref="B14:B15"/>
    <mergeCell ref="C14:C15"/>
    <mergeCell ref="D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16" workbookViewId="0">
      <selection activeCell="A54" sqref="A54:O54"/>
    </sheetView>
  </sheetViews>
  <sheetFormatPr baseColWidth="10" defaultRowHeight="15" x14ac:dyDescent="0.25"/>
  <cols>
    <col min="1" max="1" width="39.42578125" style="68" customWidth="1"/>
    <col min="2" max="2" width="26.5703125" style="68" customWidth="1"/>
    <col min="3" max="3" width="19.140625" style="68" customWidth="1"/>
    <col min="4" max="4" width="5.28515625" style="68" customWidth="1"/>
    <col min="5" max="6" width="6" style="68" customWidth="1"/>
    <col min="7" max="8" width="5" style="68" customWidth="1"/>
    <col min="9" max="9" width="5.140625" style="68" customWidth="1"/>
    <col min="10" max="10" width="4.7109375" style="68" customWidth="1"/>
    <col min="11" max="12" width="4.5703125" style="68" customWidth="1"/>
    <col min="13" max="13" width="5.140625" style="68" customWidth="1"/>
    <col min="14" max="14" width="5" style="68" customWidth="1"/>
    <col min="15" max="15" width="5.7109375" style="68" customWidth="1"/>
    <col min="16" max="16" width="18" style="68" customWidth="1"/>
    <col min="17" max="17" width="16.140625" style="68" customWidth="1"/>
    <col min="18" max="18" width="16" style="68" customWidth="1"/>
    <col min="19" max="19" width="24.140625" style="68" customWidth="1"/>
    <col min="20" max="16384" width="11.42578125" style="68"/>
  </cols>
  <sheetData>
    <row r="1" spans="1:19" ht="33" customHeight="1" x14ac:dyDescent="0.45">
      <c r="A1" s="626" t="s">
        <v>19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</row>
    <row r="2" spans="1:19" ht="20.25" x14ac:dyDescent="0.25">
      <c r="A2" s="627" t="s">
        <v>30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</row>
    <row r="3" spans="1:19" ht="20.25" x14ac:dyDescent="0.3">
      <c r="A3" s="628" t="s">
        <v>37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</row>
    <row r="4" spans="1:19" ht="20.25" customHeight="1" x14ac:dyDescent="0.25">
      <c r="A4" s="333" t="s">
        <v>445</v>
      </c>
      <c r="B4" s="333"/>
      <c r="C4" s="333"/>
      <c r="D4" s="336"/>
      <c r="E4" s="336"/>
      <c r="F4" s="336"/>
      <c r="G4" s="336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69"/>
    </row>
    <row r="5" spans="1:19" ht="15.75" x14ac:dyDescent="0.25">
      <c r="A5" s="333" t="s">
        <v>343</v>
      </c>
      <c r="B5" s="333"/>
      <c r="C5" s="333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69"/>
      <c r="S5" s="69"/>
    </row>
    <row r="6" spans="1:19" ht="15.75" x14ac:dyDescent="0.25">
      <c r="A6" s="333" t="s">
        <v>233</v>
      </c>
      <c r="B6" s="339"/>
      <c r="C6" s="340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2"/>
      <c r="S6" s="69"/>
    </row>
    <row r="7" spans="1:19" ht="15.75" x14ac:dyDescent="0.25">
      <c r="A7" s="624" t="s">
        <v>235</v>
      </c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624"/>
    </row>
    <row r="8" spans="1:19" ht="15.75" x14ac:dyDescent="0.25">
      <c r="A8" s="339" t="s">
        <v>446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19" ht="15.75" x14ac:dyDescent="0.25">
      <c r="A9" s="246" t="s">
        <v>236</v>
      </c>
      <c r="B9" s="240"/>
      <c r="C9" s="24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ht="17.25" x14ac:dyDescent="0.3">
      <c r="A10" s="11" t="s">
        <v>47</v>
      </c>
      <c r="B10" s="8"/>
      <c r="C10" s="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 ht="15" customHeight="1" x14ac:dyDescent="0.25">
      <c r="A11" s="553" t="s">
        <v>237</v>
      </c>
      <c r="B11" s="553" t="s">
        <v>238</v>
      </c>
      <c r="C11" s="553" t="s">
        <v>239</v>
      </c>
      <c r="D11" s="561" t="s">
        <v>1</v>
      </c>
      <c r="E11" s="562"/>
      <c r="F11" s="563"/>
      <c r="G11" s="561" t="s">
        <v>2</v>
      </c>
      <c r="H11" s="562"/>
      <c r="I11" s="563"/>
      <c r="J11" s="561" t="s">
        <v>3</v>
      </c>
      <c r="K11" s="562"/>
      <c r="L11" s="563"/>
      <c r="M11" s="561" t="s">
        <v>4</v>
      </c>
      <c r="N11" s="562"/>
      <c r="O11" s="563"/>
      <c r="P11" s="561" t="s">
        <v>241</v>
      </c>
      <c r="Q11" s="562"/>
      <c r="R11" s="563"/>
      <c r="S11" s="553" t="s">
        <v>18</v>
      </c>
    </row>
    <row r="12" spans="1:19" ht="29.25" customHeight="1" x14ac:dyDescent="0.25">
      <c r="A12" s="567"/>
      <c r="B12" s="567"/>
      <c r="C12" s="567"/>
      <c r="D12" s="250" t="s">
        <v>5</v>
      </c>
      <c r="E12" s="250" t="s">
        <v>6</v>
      </c>
      <c r="F12" s="250" t="s">
        <v>7</v>
      </c>
      <c r="G12" s="250" t="s">
        <v>8</v>
      </c>
      <c r="H12" s="250" t="s">
        <v>9</v>
      </c>
      <c r="I12" s="250" t="s">
        <v>10</v>
      </c>
      <c r="J12" s="250" t="s">
        <v>11</v>
      </c>
      <c r="K12" s="250" t="s">
        <v>12</v>
      </c>
      <c r="L12" s="250" t="s">
        <v>13</v>
      </c>
      <c r="M12" s="250" t="s">
        <v>14</v>
      </c>
      <c r="N12" s="250" t="s">
        <v>15</v>
      </c>
      <c r="O12" s="250" t="s">
        <v>16</v>
      </c>
      <c r="P12" s="250" t="s">
        <v>21</v>
      </c>
      <c r="Q12" s="251" t="s">
        <v>242</v>
      </c>
      <c r="R12" s="250" t="s">
        <v>23</v>
      </c>
      <c r="S12" s="554"/>
    </row>
    <row r="13" spans="1:19" ht="55.5" customHeight="1" x14ac:dyDescent="0.25">
      <c r="A13" s="44" t="s">
        <v>447</v>
      </c>
      <c r="B13" s="44" t="s">
        <v>448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343">
        <f>SUM(P14:P32)</f>
        <v>1044750</v>
      </c>
      <c r="Q13" s="44"/>
      <c r="R13" s="44"/>
      <c r="S13" s="44"/>
    </row>
    <row r="14" spans="1:19" ht="35.25" customHeight="1" x14ac:dyDescent="0.25">
      <c r="A14" s="34" t="s">
        <v>449</v>
      </c>
      <c r="B14" s="34" t="s">
        <v>161</v>
      </c>
      <c r="C14" s="34" t="s">
        <v>450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344"/>
      <c r="Q14" s="34"/>
      <c r="R14" s="345"/>
      <c r="S14" s="31" t="s">
        <v>451</v>
      </c>
    </row>
    <row r="15" spans="1:19" ht="66.75" customHeight="1" x14ac:dyDescent="0.3">
      <c r="A15" s="346" t="s">
        <v>452</v>
      </c>
      <c r="B15" s="346" t="s">
        <v>161</v>
      </c>
      <c r="C15" s="347" t="s">
        <v>453</v>
      </c>
      <c r="D15" s="67"/>
      <c r="E15" s="67"/>
      <c r="F15" s="233">
        <v>2</v>
      </c>
      <c r="G15" s="67"/>
      <c r="H15" s="67"/>
      <c r="I15" s="67"/>
      <c r="J15" s="67"/>
      <c r="K15" s="67"/>
      <c r="L15" s="67"/>
      <c r="M15" s="67"/>
      <c r="N15" s="67"/>
      <c r="O15" s="67"/>
      <c r="P15" s="348">
        <f>[3]Presupuesto!E14</f>
        <v>50000</v>
      </c>
      <c r="Q15" s="349"/>
      <c r="R15" s="350"/>
      <c r="S15" s="351" t="s">
        <v>451</v>
      </c>
    </row>
    <row r="16" spans="1:19" ht="34.5" customHeight="1" x14ac:dyDescent="0.3">
      <c r="A16" s="347" t="s">
        <v>454</v>
      </c>
      <c r="B16" s="346" t="s">
        <v>161</v>
      </c>
      <c r="C16" s="347" t="s">
        <v>455</v>
      </c>
      <c r="D16" s="67"/>
      <c r="E16" s="67"/>
      <c r="F16" s="67"/>
      <c r="G16" s="67"/>
      <c r="H16" s="67"/>
      <c r="I16" s="233">
        <v>2</v>
      </c>
      <c r="J16" s="67"/>
      <c r="K16" s="67"/>
      <c r="L16" s="67"/>
      <c r="M16" s="67"/>
      <c r="N16" s="67"/>
      <c r="O16" s="67"/>
      <c r="P16" s="348">
        <f>[3]Presupuesto!E22</f>
        <v>30000</v>
      </c>
      <c r="Q16" s="349"/>
      <c r="R16" s="350"/>
      <c r="S16" s="351" t="s">
        <v>456</v>
      </c>
    </row>
    <row r="17" spans="1:19" ht="46.5" customHeight="1" x14ac:dyDescent="0.3">
      <c r="A17" s="347" t="s">
        <v>457</v>
      </c>
      <c r="B17" s="346" t="s">
        <v>161</v>
      </c>
      <c r="C17" s="347" t="s">
        <v>455</v>
      </c>
      <c r="D17" s="352"/>
      <c r="E17" s="352"/>
      <c r="F17" s="352"/>
      <c r="G17" s="352"/>
      <c r="H17" s="352"/>
      <c r="I17" s="352"/>
      <c r="J17" s="352"/>
      <c r="K17" s="352"/>
      <c r="L17" s="233">
        <v>2</v>
      </c>
      <c r="M17" s="67"/>
      <c r="N17" s="67"/>
      <c r="O17" s="67"/>
      <c r="P17" s="348">
        <f>[3]Presupuesto!E29</f>
        <v>60000</v>
      </c>
      <c r="Q17" s="349"/>
      <c r="R17" s="350"/>
      <c r="S17" s="351" t="s">
        <v>456</v>
      </c>
    </row>
    <row r="18" spans="1:19" ht="48.75" customHeight="1" x14ac:dyDescent="0.25">
      <c r="A18" s="353" t="s">
        <v>976</v>
      </c>
      <c r="B18" s="354" t="s">
        <v>458</v>
      </c>
      <c r="C18" s="355" t="s">
        <v>459</v>
      </c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6"/>
      <c r="P18" s="189"/>
      <c r="Q18" s="357"/>
      <c r="R18" s="357"/>
      <c r="S18" s="358" t="s">
        <v>460</v>
      </c>
    </row>
    <row r="19" spans="1:19" ht="49.5" customHeight="1" x14ac:dyDescent="0.3">
      <c r="A19" s="346" t="s">
        <v>461</v>
      </c>
      <c r="B19" s="346" t="s">
        <v>462</v>
      </c>
      <c r="C19" s="359" t="s">
        <v>463</v>
      </c>
      <c r="D19" s="233">
        <v>1</v>
      </c>
      <c r="E19" s="233">
        <v>1</v>
      </c>
      <c r="F19" s="360">
        <v>1</v>
      </c>
      <c r="G19" s="361"/>
      <c r="H19" s="361"/>
      <c r="I19" s="361"/>
      <c r="J19" s="361"/>
      <c r="K19" s="361"/>
      <c r="L19" s="361"/>
      <c r="M19" s="361"/>
      <c r="N19" s="361"/>
      <c r="O19" s="362"/>
      <c r="P19" s="348">
        <f>[3]Presupuesto!E36</f>
        <v>40000</v>
      </c>
      <c r="Q19" s="363"/>
      <c r="R19" s="363"/>
      <c r="S19" s="364" t="s">
        <v>460</v>
      </c>
    </row>
    <row r="20" spans="1:19" ht="101.25" customHeight="1" x14ac:dyDescent="0.3">
      <c r="A20" s="346" t="s">
        <v>464</v>
      </c>
      <c r="B20" s="346" t="s">
        <v>465</v>
      </c>
      <c r="C20" s="359" t="s">
        <v>466</v>
      </c>
      <c r="D20" s="365"/>
      <c r="E20" s="365"/>
      <c r="F20" s="365"/>
      <c r="G20" s="365"/>
      <c r="H20" s="233">
        <v>6</v>
      </c>
      <c r="I20" s="365"/>
      <c r="J20" s="233">
        <v>6</v>
      </c>
      <c r="K20" s="365"/>
      <c r="L20" s="365"/>
      <c r="M20" s="365"/>
      <c r="N20" s="365"/>
      <c r="O20" s="366"/>
      <c r="P20" s="348">
        <f>[3]Presupuesto!E46</f>
        <v>130000</v>
      </c>
      <c r="Q20" s="349"/>
      <c r="R20" s="349"/>
      <c r="S20" s="351" t="s">
        <v>460</v>
      </c>
    </row>
    <row r="21" spans="1:19" ht="45" customHeight="1" x14ac:dyDescent="0.3">
      <c r="A21" s="346" t="s">
        <v>467</v>
      </c>
      <c r="B21" s="367" t="s">
        <v>468</v>
      </c>
      <c r="C21" s="368" t="s">
        <v>469</v>
      </c>
      <c r="D21" s="351"/>
      <c r="E21" s="365"/>
      <c r="F21" s="365"/>
      <c r="G21" s="365"/>
      <c r="H21" s="233">
        <v>1</v>
      </c>
      <c r="I21" s="365"/>
      <c r="J21" s="365">
        <v>1</v>
      </c>
      <c r="K21" s="365"/>
      <c r="L21" s="365"/>
      <c r="M21" s="365"/>
      <c r="N21" s="365"/>
      <c r="O21" s="366"/>
      <c r="P21" s="348">
        <f>[3]Presupuesto!E56</f>
        <v>42000</v>
      </c>
      <c r="Q21" s="349"/>
      <c r="R21" s="349"/>
      <c r="S21" s="351"/>
    </row>
    <row r="22" spans="1:19" ht="51" customHeight="1" x14ac:dyDescent="0.3">
      <c r="A22" s="346" t="s">
        <v>470</v>
      </c>
      <c r="B22" s="367" t="s">
        <v>471</v>
      </c>
      <c r="C22" s="368" t="s">
        <v>472</v>
      </c>
      <c r="D22" s="351"/>
      <c r="E22" s="233">
        <v>1</v>
      </c>
      <c r="F22" s="365"/>
      <c r="G22" s="365"/>
      <c r="H22" s="365"/>
      <c r="I22" s="365"/>
      <c r="J22" s="365"/>
      <c r="K22" s="365"/>
      <c r="L22" s="365"/>
      <c r="M22" s="365"/>
      <c r="N22" s="365"/>
      <c r="O22" s="366"/>
      <c r="P22" s="348">
        <f>[3]Presupuesto!E65</f>
        <v>87900</v>
      </c>
      <c r="Q22" s="349"/>
      <c r="R22" s="349"/>
      <c r="S22" s="351" t="s">
        <v>460</v>
      </c>
    </row>
    <row r="23" spans="1:19" ht="35.25" customHeight="1" x14ac:dyDescent="0.3">
      <c r="A23" s="369" t="s">
        <v>473</v>
      </c>
      <c r="B23" s="370" t="s">
        <v>474</v>
      </c>
      <c r="C23" s="368" t="s">
        <v>475</v>
      </c>
      <c r="D23" s="351"/>
      <c r="E23" s="233">
        <v>1</v>
      </c>
      <c r="F23" s="365"/>
      <c r="G23" s="365"/>
      <c r="H23" s="365"/>
      <c r="I23" s="365"/>
      <c r="J23" s="365"/>
      <c r="K23" s="365"/>
      <c r="L23" s="365"/>
      <c r="M23" s="365"/>
      <c r="N23" s="365"/>
      <c r="O23" s="366"/>
      <c r="P23" s="348"/>
      <c r="Q23" s="349"/>
      <c r="R23" s="349"/>
      <c r="S23" s="351"/>
    </row>
    <row r="24" spans="1:19" ht="78" customHeight="1" x14ac:dyDescent="0.25">
      <c r="A24" s="371" t="s">
        <v>476</v>
      </c>
      <c r="B24" s="372" t="s">
        <v>477</v>
      </c>
      <c r="C24" s="373" t="s">
        <v>478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74">
        <f>P25+P26+P27</f>
        <v>0</v>
      </c>
      <c r="Q24" s="375"/>
      <c r="R24" s="376">
        <v>80000</v>
      </c>
      <c r="S24" s="377" t="s">
        <v>479</v>
      </c>
    </row>
    <row r="25" spans="1:19" ht="51" customHeight="1" x14ac:dyDescent="0.25">
      <c r="A25" s="346" t="s">
        <v>480</v>
      </c>
      <c r="B25" s="378" t="s">
        <v>481</v>
      </c>
      <c r="C25" s="379" t="s">
        <v>482</v>
      </c>
      <c r="D25" s="365"/>
      <c r="E25" s="233">
        <v>2</v>
      </c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42"/>
      <c r="Q25" s="380"/>
      <c r="R25" s="380"/>
      <c r="S25" s="381" t="s">
        <v>483</v>
      </c>
    </row>
    <row r="26" spans="1:19" ht="84.75" customHeight="1" x14ac:dyDescent="0.3">
      <c r="A26" s="346" t="s">
        <v>484</v>
      </c>
      <c r="B26" s="346" t="s">
        <v>485</v>
      </c>
      <c r="C26" s="382" t="s">
        <v>486</v>
      </c>
      <c r="D26" s="365"/>
      <c r="E26" s="383"/>
      <c r="F26" s="233">
        <v>1</v>
      </c>
      <c r="G26" s="384"/>
      <c r="H26" s="361"/>
      <c r="I26" s="233">
        <v>1</v>
      </c>
      <c r="J26" s="361"/>
      <c r="K26" s="384"/>
      <c r="L26" s="233">
        <v>1</v>
      </c>
      <c r="M26" s="361"/>
      <c r="N26" s="361"/>
      <c r="O26" s="233">
        <v>1</v>
      </c>
      <c r="P26" s="385"/>
      <c r="Q26" s="349"/>
      <c r="R26" s="350">
        <v>40000</v>
      </c>
      <c r="S26" s="351" t="s">
        <v>479</v>
      </c>
    </row>
    <row r="27" spans="1:19" ht="47.25" customHeight="1" x14ac:dyDescent="0.3">
      <c r="A27" s="346" t="s">
        <v>487</v>
      </c>
      <c r="B27" s="346" t="s">
        <v>488</v>
      </c>
      <c r="C27" s="347" t="s">
        <v>489</v>
      </c>
      <c r="D27" s="365"/>
      <c r="E27" s="383"/>
      <c r="F27" s="233">
        <v>1</v>
      </c>
      <c r="G27" s="384"/>
      <c r="H27" s="361"/>
      <c r="I27" s="233">
        <v>1</v>
      </c>
      <c r="J27" s="361"/>
      <c r="K27" s="384"/>
      <c r="L27" s="233">
        <v>1</v>
      </c>
      <c r="M27" s="361"/>
      <c r="N27" s="361"/>
      <c r="O27" s="233">
        <v>1</v>
      </c>
      <c r="P27" s="385"/>
      <c r="Q27" s="349"/>
      <c r="R27" s="350">
        <v>40000</v>
      </c>
      <c r="S27" s="351" t="s">
        <v>479</v>
      </c>
    </row>
    <row r="28" spans="1:19" ht="50.25" customHeight="1" x14ac:dyDescent="0.25">
      <c r="A28" s="371" t="s">
        <v>490</v>
      </c>
      <c r="B28" s="346" t="s">
        <v>491</v>
      </c>
      <c r="C28" s="347" t="s">
        <v>492</v>
      </c>
      <c r="D28" s="233">
        <v>3</v>
      </c>
      <c r="E28" s="233">
        <v>4</v>
      </c>
      <c r="F28" s="386"/>
      <c r="G28" s="386"/>
      <c r="H28" s="386"/>
      <c r="I28" s="386"/>
      <c r="J28" s="386"/>
      <c r="K28" s="383"/>
      <c r="L28" s="386"/>
      <c r="M28" s="386"/>
      <c r="N28" s="386"/>
      <c r="O28" s="387"/>
      <c r="P28" s="374"/>
      <c r="Q28" s="375"/>
      <c r="R28" s="375"/>
      <c r="S28" s="388" t="s">
        <v>493</v>
      </c>
    </row>
    <row r="29" spans="1:19" ht="66" customHeight="1" x14ac:dyDescent="0.3">
      <c r="A29" s="389" t="s">
        <v>494</v>
      </c>
      <c r="B29" s="389" t="s">
        <v>495</v>
      </c>
      <c r="C29" s="359" t="s">
        <v>496</v>
      </c>
      <c r="D29" s="233">
        <v>3</v>
      </c>
      <c r="E29" s="233">
        <v>4</v>
      </c>
      <c r="F29" s="390"/>
      <c r="G29" s="390"/>
      <c r="H29" s="390"/>
      <c r="I29" s="390"/>
      <c r="J29" s="390"/>
      <c r="K29" s="391"/>
      <c r="L29" s="383"/>
      <c r="M29" s="390"/>
      <c r="N29" s="390"/>
      <c r="O29" s="392"/>
      <c r="P29" s="348">
        <f>[3]Presupuesto!E74</f>
        <v>167850</v>
      </c>
      <c r="Q29" s="349"/>
      <c r="R29" s="349"/>
      <c r="S29" s="393" t="s">
        <v>493</v>
      </c>
    </row>
    <row r="30" spans="1:19" ht="66" customHeight="1" x14ac:dyDescent="0.3">
      <c r="A30" s="394" t="s">
        <v>497</v>
      </c>
      <c r="B30" s="370" t="s">
        <v>498</v>
      </c>
      <c r="C30" s="368" t="s">
        <v>499</v>
      </c>
      <c r="D30" s="395"/>
      <c r="E30" s="233">
        <v>6</v>
      </c>
      <c r="F30" s="395"/>
      <c r="G30" s="395"/>
      <c r="H30" s="395"/>
      <c r="I30" s="395"/>
      <c r="J30" s="395"/>
      <c r="K30" s="396"/>
      <c r="L30" s="395"/>
      <c r="M30" s="395"/>
      <c r="N30" s="395"/>
      <c r="O30" s="396"/>
      <c r="P30" s="348"/>
      <c r="Q30" s="349"/>
      <c r="R30" s="349"/>
      <c r="S30" s="397" t="s">
        <v>460</v>
      </c>
    </row>
    <row r="31" spans="1:19" ht="66" customHeight="1" x14ac:dyDescent="0.3">
      <c r="A31" s="370" t="s">
        <v>500</v>
      </c>
      <c r="B31" s="370" t="s">
        <v>501</v>
      </c>
      <c r="C31" s="368" t="s">
        <v>502</v>
      </c>
      <c r="D31" s="395"/>
      <c r="E31" s="233">
        <v>1</v>
      </c>
      <c r="F31" s="395"/>
      <c r="G31" s="395"/>
      <c r="H31" s="395"/>
      <c r="I31" s="395"/>
      <c r="J31" s="395"/>
      <c r="K31" s="396"/>
      <c r="L31" s="395"/>
      <c r="M31" s="395"/>
      <c r="N31" s="395"/>
      <c r="O31" s="396"/>
      <c r="P31" s="348">
        <f>[3]Presupuesto!E84</f>
        <v>287000</v>
      </c>
      <c r="Q31" s="349"/>
      <c r="R31" s="349"/>
      <c r="S31" s="397" t="s">
        <v>493</v>
      </c>
    </row>
    <row r="32" spans="1:19" ht="83.25" customHeight="1" x14ac:dyDescent="0.3">
      <c r="A32" s="370" t="s">
        <v>503</v>
      </c>
      <c r="B32" s="370" t="s">
        <v>504</v>
      </c>
      <c r="C32" s="368" t="s">
        <v>505</v>
      </c>
      <c r="D32" s="395"/>
      <c r="E32" s="233">
        <v>5</v>
      </c>
      <c r="F32" s="395"/>
      <c r="G32" s="395"/>
      <c r="H32" s="395"/>
      <c r="I32" s="395"/>
      <c r="J32" s="395"/>
      <c r="K32" s="396"/>
      <c r="L32" s="395"/>
      <c r="M32" s="395"/>
      <c r="N32" s="395"/>
      <c r="O32" s="398"/>
      <c r="P32" s="348">
        <f>[3]Presupuesto!E90</f>
        <v>150000</v>
      </c>
      <c r="Q32" s="349"/>
      <c r="R32" s="349"/>
      <c r="S32" s="397" t="s">
        <v>493</v>
      </c>
    </row>
    <row r="33" spans="1:19" ht="57.75" customHeight="1" x14ac:dyDescent="0.25">
      <c r="A33" s="44" t="s">
        <v>506</v>
      </c>
      <c r="B33" s="44" t="s">
        <v>507</v>
      </c>
      <c r="C33" s="44" t="s">
        <v>508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99"/>
      <c r="P33" s="253">
        <f>P34+P35</f>
        <v>0</v>
      </c>
      <c r="Q33" s="253"/>
      <c r="R33" s="253"/>
      <c r="S33" s="343" t="s">
        <v>509</v>
      </c>
    </row>
    <row r="34" spans="1:19" ht="38.25" customHeight="1" x14ac:dyDescent="0.25">
      <c r="A34" s="346" t="s">
        <v>510</v>
      </c>
      <c r="B34" s="346" t="s">
        <v>511</v>
      </c>
      <c r="C34" s="400" t="s">
        <v>512</v>
      </c>
      <c r="D34" s="233">
        <v>1</v>
      </c>
      <c r="E34" s="233">
        <v>1</v>
      </c>
      <c r="F34" s="233">
        <v>1</v>
      </c>
      <c r="G34" s="233">
        <v>1</v>
      </c>
      <c r="H34" s="233">
        <v>1</v>
      </c>
      <c r="I34" s="233">
        <v>1</v>
      </c>
      <c r="J34" s="233">
        <v>1</v>
      </c>
      <c r="K34" s="233">
        <v>1</v>
      </c>
      <c r="L34" s="233">
        <v>1</v>
      </c>
      <c r="M34" s="233">
        <v>1</v>
      </c>
      <c r="N34" s="233">
        <v>1</v>
      </c>
      <c r="O34" s="233">
        <v>1</v>
      </c>
      <c r="P34" s="401"/>
      <c r="Q34" s="402"/>
      <c r="R34" s="402"/>
      <c r="S34" s="403" t="s">
        <v>509</v>
      </c>
    </row>
    <row r="35" spans="1:19" ht="51" customHeight="1" x14ac:dyDescent="0.25">
      <c r="A35" s="404" t="s">
        <v>513</v>
      </c>
      <c r="B35" s="405" t="s">
        <v>514</v>
      </c>
      <c r="C35" s="406" t="s">
        <v>515</v>
      </c>
      <c r="D35" s="233">
        <v>1</v>
      </c>
      <c r="E35" s="233">
        <v>2</v>
      </c>
      <c r="F35" s="233">
        <v>1</v>
      </c>
      <c r="G35" s="233">
        <v>2</v>
      </c>
      <c r="H35" s="233">
        <v>2</v>
      </c>
      <c r="I35" s="233">
        <v>1</v>
      </c>
      <c r="J35" s="233">
        <v>2</v>
      </c>
      <c r="K35" s="233">
        <v>2</v>
      </c>
      <c r="L35" s="233">
        <v>2</v>
      </c>
      <c r="M35" s="233">
        <v>1</v>
      </c>
      <c r="N35" s="233">
        <v>2</v>
      </c>
      <c r="O35" s="233">
        <v>2</v>
      </c>
      <c r="P35" s="407"/>
      <c r="Q35" s="408"/>
      <c r="R35" s="408"/>
      <c r="S35" s="409" t="s">
        <v>516</v>
      </c>
    </row>
    <row r="36" spans="1:19" ht="30.75" customHeight="1" x14ac:dyDescent="0.25">
      <c r="A36" s="265" t="s">
        <v>517</v>
      </c>
      <c r="B36" s="410" t="s">
        <v>518</v>
      </c>
      <c r="C36" s="411" t="s">
        <v>519</v>
      </c>
      <c r="D36" s="412"/>
      <c r="E36" s="412"/>
      <c r="F36" s="233">
        <v>1</v>
      </c>
      <c r="G36" s="413"/>
      <c r="H36" s="414"/>
      <c r="I36" s="233">
        <v>1</v>
      </c>
      <c r="J36" s="415"/>
      <c r="K36" s="412"/>
      <c r="L36" s="233">
        <v>1</v>
      </c>
      <c r="M36" s="412"/>
      <c r="N36" s="416"/>
      <c r="O36" s="233">
        <v>1</v>
      </c>
      <c r="P36" s="401"/>
      <c r="Q36" s="402"/>
      <c r="R36" s="402"/>
      <c r="S36" s="403" t="s">
        <v>509</v>
      </c>
    </row>
    <row r="37" spans="1:19" ht="55.5" customHeight="1" x14ac:dyDescent="0.3">
      <c r="A37" s="346" t="s">
        <v>520</v>
      </c>
      <c r="B37" s="346" t="s">
        <v>521</v>
      </c>
      <c r="C37" s="347" t="s">
        <v>522</v>
      </c>
      <c r="D37" s="417"/>
      <c r="E37" s="418"/>
      <c r="F37" s="419">
        <v>1500</v>
      </c>
      <c r="G37" s="417"/>
      <c r="H37" s="417"/>
      <c r="I37" s="417"/>
      <c r="J37" s="417"/>
      <c r="K37" s="417"/>
      <c r="L37" s="417"/>
      <c r="M37" s="417"/>
      <c r="N37" s="417"/>
      <c r="O37" s="420"/>
      <c r="P37" s="421"/>
      <c r="Q37" s="312"/>
      <c r="R37" s="422" t="e">
        <f>[3]Presupuesto!#REF!</f>
        <v>#REF!</v>
      </c>
      <c r="S37" s="423" t="s">
        <v>523</v>
      </c>
    </row>
    <row r="38" spans="1:19" ht="61.5" customHeight="1" x14ac:dyDescent="0.25">
      <c r="A38" s="44" t="s">
        <v>524</v>
      </c>
      <c r="B38" s="44" t="s">
        <v>525</v>
      </c>
      <c r="C38" s="44" t="s">
        <v>526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24">
        <f>SUM(P39:P43)</f>
        <v>918684</v>
      </c>
      <c r="Q38" s="44"/>
      <c r="R38" s="253">
        <v>716000</v>
      </c>
      <c r="S38" s="44" t="s">
        <v>527</v>
      </c>
    </row>
    <row r="39" spans="1:19" ht="63.75" customHeight="1" x14ac:dyDescent="0.3">
      <c r="A39" s="346" t="s">
        <v>528</v>
      </c>
      <c r="B39" s="346" t="s">
        <v>529</v>
      </c>
      <c r="C39" s="347" t="s">
        <v>530</v>
      </c>
      <c r="D39" s="71"/>
      <c r="E39" s="425"/>
      <c r="F39" s="233">
        <v>1</v>
      </c>
      <c r="G39" s="425"/>
      <c r="H39" s="425"/>
      <c r="I39" s="233">
        <v>1</v>
      </c>
      <c r="J39" s="233">
        <v>1</v>
      </c>
      <c r="K39" s="425"/>
      <c r="L39" s="425"/>
      <c r="M39" s="233">
        <v>1</v>
      </c>
      <c r="N39" s="425"/>
      <c r="O39" s="425"/>
      <c r="P39" s="422"/>
      <c r="Q39" s="312"/>
      <c r="R39" s="426">
        <v>1061034.5</v>
      </c>
      <c r="S39" s="423" t="s">
        <v>531</v>
      </c>
    </row>
    <row r="40" spans="1:19" ht="63.75" customHeight="1" x14ac:dyDescent="0.3">
      <c r="A40" s="346" t="s">
        <v>532</v>
      </c>
      <c r="B40" s="346" t="s">
        <v>533</v>
      </c>
      <c r="C40" s="347" t="s">
        <v>530</v>
      </c>
      <c r="D40" s="425"/>
      <c r="E40" s="425"/>
      <c r="F40" s="425"/>
      <c r="G40" s="425"/>
      <c r="H40" s="425"/>
      <c r="I40" s="425"/>
      <c r="J40" s="233">
        <v>1</v>
      </c>
      <c r="K40" s="233">
        <v>1</v>
      </c>
      <c r="L40" s="233">
        <v>1</v>
      </c>
      <c r="M40" s="233">
        <v>1</v>
      </c>
      <c r="N40" s="420"/>
      <c r="O40" s="420"/>
      <c r="P40" s="422">
        <f>[3]Presupuesto!E98</f>
        <v>918684</v>
      </c>
      <c r="Q40" s="312"/>
      <c r="R40" s="312"/>
      <c r="S40" s="423" t="s">
        <v>531</v>
      </c>
    </row>
    <row r="41" spans="1:19" ht="78" customHeight="1" x14ac:dyDescent="0.3">
      <c r="A41" s="346" t="s">
        <v>534</v>
      </c>
      <c r="B41" s="346" t="s">
        <v>535</v>
      </c>
      <c r="C41" s="347" t="s">
        <v>536</v>
      </c>
      <c r="D41" s="417"/>
      <c r="E41" s="233">
        <v>500</v>
      </c>
      <c r="F41" s="417"/>
      <c r="G41" s="417" t="s">
        <v>537</v>
      </c>
      <c r="H41" s="427"/>
      <c r="I41" s="417"/>
      <c r="J41" s="417"/>
      <c r="K41" s="417"/>
      <c r="L41" s="417"/>
      <c r="M41" s="417"/>
      <c r="N41" s="417"/>
      <c r="O41" s="420"/>
      <c r="P41" s="421"/>
      <c r="Q41" s="312"/>
      <c r="R41" s="312">
        <v>180000</v>
      </c>
      <c r="S41" s="423" t="s">
        <v>538</v>
      </c>
    </row>
    <row r="42" spans="1:19" ht="56.25" customHeight="1" x14ac:dyDescent="0.3">
      <c r="A42" s="346" t="s">
        <v>539</v>
      </c>
      <c r="B42" s="346" t="s">
        <v>535</v>
      </c>
      <c r="C42" s="347" t="s">
        <v>540</v>
      </c>
      <c r="D42" s="428"/>
      <c r="E42" s="429"/>
      <c r="F42" s="428"/>
      <c r="G42" s="428"/>
      <c r="H42" s="233">
        <v>1</v>
      </c>
      <c r="I42" s="428"/>
      <c r="J42" s="428"/>
      <c r="K42" s="428"/>
      <c r="L42" s="428"/>
      <c r="M42" s="428"/>
      <c r="N42" s="428"/>
      <c r="O42" s="430"/>
      <c r="P42" s="421"/>
      <c r="Q42" s="312"/>
      <c r="R42" s="312">
        <v>180000</v>
      </c>
      <c r="S42" s="423" t="s">
        <v>538</v>
      </c>
    </row>
    <row r="43" spans="1:19" ht="72.75" customHeight="1" x14ac:dyDescent="0.3">
      <c r="A43" s="346" t="s">
        <v>541</v>
      </c>
      <c r="B43" s="346" t="s">
        <v>542</v>
      </c>
      <c r="C43" s="347" t="s">
        <v>543</v>
      </c>
      <c r="D43" s="417"/>
      <c r="E43" s="427"/>
      <c r="F43" s="427"/>
      <c r="G43" s="417"/>
      <c r="H43" s="233">
        <v>3</v>
      </c>
      <c r="I43" s="233">
        <v>3</v>
      </c>
      <c r="J43" s="417"/>
      <c r="K43" s="417"/>
      <c r="L43" s="417"/>
      <c r="M43" s="417"/>
      <c r="N43" s="417"/>
      <c r="O43" s="420"/>
      <c r="P43" s="312"/>
      <c r="Q43" s="312"/>
      <c r="R43" s="312">
        <v>356000</v>
      </c>
      <c r="S43" s="423" t="s">
        <v>538</v>
      </c>
    </row>
    <row r="44" spans="1:19" ht="18" thickBo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431">
        <f>P13+P38</f>
        <v>1963434</v>
      </c>
      <c r="Q44" s="312"/>
      <c r="R44" s="432">
        <v>1656000</v>
      </c>
      <c r="S44" s="211"/>
    </row>
    <row r="45" spans="1:19" ht="39.75" customHeight="1" thickBot="1" x14ac:dyDescent="0.35">
      <c r="A45" s="629"/>
      <c r="B45" s="630"/>
      <c r="C45" s="630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1"/>
      <c r="P45" s="433"/>
      <c r="Q45" s="106"/>
      <c r="R45" s="8"/>
      <c r="S45" s="8"/>
    </row>
    <row r="46" spans="1:19" ht="18" thickBot="1" x14ac:dyDescent="0.35">
      <c r="A46" s="604" t="s">
        <v>951</v>
      </c>
      <c r="B46" s="605"/>
      <c r="C46" s="605"/>
      <c r="D46" s="605"/>
      <c r="E46" s="605"/>
      <c r="F46" s="605"/>
      <c r="G46" s="605"/>
      <c r="H46" s="605"/>
      <c r="I46" s="605"/>
      <c r="J46" s="605"/>
      <c r="K46" s="605"/>
      <c r="L46" s="605"/>
      <c r="M46" s="605"/>
      <c r="N46" s="605"/>
      <c r="O46" s="606"/>
      <c r="P46" s="434"/>
      <c r="Q46" s="434"/>
      <c r="R46" s="8"/>
      <c r="S46" s="8"/>
    </row>
    <row r="47" spans="1:19" ht="17.25" x14ac:dyDescent="0.3">
      <c r="A47" s="625" t="s">
        <v>544</v>
      </c>
      <c r="B47" s="625"/>
      <c r="C47" s="625"/>
      <c r="D47" s="625"/>
      <c r="E47" s="625"/>
      <c r="F47" s="625"/>
      <c r="G47" s="625"/>
      <c r="H47" s="625"/>
      <c r="I47" s="625"/>
      <c r="J47" s="625"/>
      <c r="K47" s="625"/>
      <c r="L47" s="625"/>
      <c r="M47" s="625"/>
      <c r="N47" s="625"/>
      <c r="O47" s="625"/>
      <c r="P47" s="435">
        <f>P57</f>
        <v>7623966</v>
      </c>
      <c r="Q47" s="107"/>
      <c r="R47" s="8"/>
      <c r="S47" s="8"/>
    </row>
    <row r="48" spans="1:19" ht="15.75" x14ac:dyDescent="0.25">
      <c r="A48" s="610" t="s">
        <v>24</v>
      </c>
      <c r="B48" s="611"/>
      <c r="C48" s="611"/>
      <c r="D48" s="611"/>
      <c r="E48" s="611"/>
      <c r="F48" s="611"/>
      <c r="G48" s="611"/>
      <c r="H48" s="611"/>
      <c r="I48" s="611"/>
      <c r="J48" s="611"/>
      <c r="K48" s="611"/>
      <c r="L48" s="611"/>
      <c r="M48" s="611"/>
      <c r="N48" s="611"/>
      <c r="O48" s="612"/>
      <c r="P48" s="311">
        <v>5565999</v>
      </c>
      <c r="Q48" s="108"/>
      <c r="R48" s="71"/>
      <c r="S48" s="71"/>
    </row>
    <row r="49" spans="1:19" ht="15.75" customHeight="1" x14ac:dyDescent="0.25">
      <c r="A49" s="610" t="s">
        <v>27</v>
      </c>
      <c r="B49" s="611"/>
      <c r="C49" s="611"/>
      <c r="D49" s="611"/>
      <c r="E49" s="611"/>
      <c r="F49" s="611"/>
      <c r="G49" s="611"/>
      <c r="H49" s="611"/>
      <c r="I49" s="611"/>
      <c r="J49" s="611"/>
      <c r="K49" s="611"/>
      <c r="L49" s="611"/>
      <c r="M49" s="611"/>
      <c r="N49" s="611"/>
      <c r="O49" s="612"/>
      <c r="P49" s="311">
        <v>371338</v>
      </c>
      <c r="Q49" s="108"/>
      <c r="R49" s="71"/>
      <c r="S49" s="71"/>
    </row>
    <row r="50" spans="1:19" ht="15.75" customHeight="1" x14ac:dyDescent="0.25">
      <c r="A50" s="610" t="s">
        <v>28</v>
      </c>
      <c r="B50" s="611"/>
      <c r="C50" s="611"/>
      <c r="D50" s="611"/>
      <c r="E50" s="611"/>
      <c r="F50" s="611"/>
      <c r="G50" s="611"/>
      <c r="H50" s="611"/>
      <c r="I50" s="611"/>
      <c r="J50" s="611"/>
      <c r="K50" s="611"/>
      <c r="L50" s="611"/>
      <c r="M50" s="611"/>
      <c r="N50" s="611"/>
      <c r="O50" s="612"/>
      <c r="P50" s="311">
        <v>395186</v>
      </c>
      <c r="Q50" s="108"/>
      <c r="R50" s="71"/>
      <c r="S50" s="71"/>
    </row>
    <row r="51" spans="1:19" ht="15.75" customHeight="1" x14ac:dyDescent="0.25">
      <c r="A51" s="610" t="s">
        <v>29</v>
      </c>
      <c r="B51" s="611"/>
      <c r="C51" s="611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2"/>
      <c r="P51" s="311">
        <v>41439</v>
      </c>
      <c r="Q51" s="108"/>
      <c r="R51" s="71"/>
      <c r="S51" s="71"/>
    </row>
    <row r="52" spans="1:19" ht="15.75" customHeight="1" x14ac:dyDescent="0.25">
      <c r="A52" s="607" t="s">
        <v>36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9"/>
      <c r="P52" s="311">
        <f>P48+P49+P50+P51</f>
        <v>6373962</v>
      </c>
      <c r="Q52" s="108"/>
      <c r="R52" s="71"/>
      <c r="S52" s="71"/>
    </row>
    <row r="53" spans="1:19" ht="15.75" customHeight="1" x14ac:dyDescent="0.25">
      <c r="A53" s="632" t="s">
        <v>945</v>
      </c>
      <c r="B53" s="633"/>
      <c r="C53" s="633"/>
      <c r="D53" s="633"/>
      <c r="E53" s="633"/>
      <c r="F53" s="633"/>
      <c r="G53" s="633"/>
      <c r="H53" s="633"/>
      <c r="I53" s="633"/>
      <c r="J53" s="633"/>
      <c r="K53" s="633"/>
      <c r="L53" s="633"/>
      <c r="M53" s="633"/>
      <c r="N53" s="633"/>
      <c r="O53" s="634"/>
      <c r="P53" s="436">
        <v>1100004</v>
      </c>
      <c r="Q53" s="108"/>
      <c r="R53" s="71"/>
      <c r="S53" s="71"/>
    </row>
    <row r="54" spans="1:19" ht="15.75" customHeight="1" x14ac:dyDescent="0.25">
      <c r="A54" s="541" t="s">
        <v>955</v>
      </c>
      <c r="B54" s="542"/>
      <c r="C54" s="542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542"/>
      <c r="O54" s="543"/>
      <c r="P54" s="311">
        <v>150000</v>
      </c>
      <c r="Q54" s="108"/>
      <c r="R54" s="71"/>
      <c r="S54" s="71"/>
    </row>
    <row r="55" spans="1:19" ht="16.5" customHeight="1" thickBot="1" x14ac:dyDescent="0.3">
      <c r="A55" s="541" t="s">
        <v>947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  <c r="N55" s="542"/>
      <c r="O55" s="543"/>
      <c r="P55" s="297"/>
      <c r="Q55" s="109"/>
      <c r="R55" s="71"/>
      <c r="S55" s="71"/>
    </row>
    <row r="56" spans="1:19" ht="16.5" thickBot="1" x14ac:dyDescent="0.3">
      <c r="A56" s="601" t="s">
        <v>948</v>
      </c>
      <c r="B56" s="602"/>
      <c r="C56" s="602"/>
      <c r="D56" s="602"/>
      <c r="E56" s="602"/>
      <c r="F56" s="602"/>
      <c r="G56" s="602"/>
      <c r="H56" s="602"/>
      <c r="I56" s="602"/>
      <c r="J56" s="602"/>
      <c r="K56" s="602"/>
      <c r="L56" s="602"/>
      <c r="M56" s="602"/>
      <c r="N56" s="602"/>
      <c r="O56" s="603"/>
      <c r="P56" s="309">
        <f>P53+P54</f>
        <v>1250004</v>
      </c>
      <c r="Q56" s="328"/>
      <c r="R56" s="71"/>
      <c r="S56" s="71"/>
    </row>
    <row r="57" spans="1:19" ht="15.75" customHeight="1" thickBot="1" x14ac:dyDescent="0.3">
      <c r="A57" s="601" t="s">
        <v>973</v>
      </c>
      <c r="B57" s="602"/>
      <c r="C57" s="602"/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3"/>
      <c r="P57" s="309">
        <f>P52+P56</f>
        <v>7623966</v>
      </c>
      <c r="Q57" s="328"/>
      <c r="R57" s="71"/>
      <c r="S57" s="71"/>
    </row>
    <row r="58" spans="1:19" x14ac:dyDescent="0.25">
      <c r="Q58" s="2"/>
    </row>
    <row r="59" spans="1:19" x14ac:dyDescent="0.25">
      <c r="Q59" s="1"/>
    </row>
  </sheetData>
  <mergeCells count="26">
    <mergeCell ref="A46:O46"/>
    <mergeCell ref="A56:O56"/>
    <mergeCell ref="A48:O48"/>
    <mergeCell ref="A49:O49"/>
    <mergeCell ref="A50:O50"/>
    <mergeCell ref="A51:O51"/>
    <mergeCell ref="A55:O55"/>
    <mergeCell ref="A52:O52"/>
    <mergeCell ref="A53:O53"/>
    <mergeCell ref="A54:O54"/>
    <mergeCell ref="A57:O57"/>
    <mergeCell ref="A47:O47"/>
    <mergeCell ref="A1:S1"/>
    <mergeCell ref="A2:S2"/>
    <mergeCell ref="A3:S3"/>
    <mergeCell ref="A7:S7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45:O4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A16" zoomScale="84" zoomScaleNormal="84" workbookViewId="0">
      <selection activeCell="A8" sqref="A8"/>
    </sheetView>
  </sheetViews>
  <sheetFormatPr baseColWidth="10" defaultRowHeight="15" x14ac:dyDescent="0.25"/>
  <cols>
    <col min="1" max="1" width="46.85546875" style="68" customWidth="1"/>
    <col min="2" max="2" width="33.85546875" style="68" customWidth="1"/>
    <col min="3" max="3" width="26.85546875" style="212" customWidth="1"/>
    <col min="4" max="4" width="8.7109375" style="68" customWidth="1"/>
    <col min="5" max="6" width="6.140625" style="68" customWidth="1"/>
    <col min="7" max="7" width="6" style="68" bestFit="1" customWidth="1"/>
    <col min="8" max="8" width="7.140625" style="68" bestFit="1" customWidth="1"/>
    <col min="9" max="9" width="7.7109375" style="68" customWidth="1"/>
    <col min="10" max="10" width="5.7109375" style="68" customWidth="1"/>
    <col min="11" max="11" width="7.42578125" style="68" customWidth="1"/>
    <col min="12" max="12" width="5.7109375" style="68" bestFit="1" customWidth="1"/>
    <col min="13" max="13" width="6" style="68" bestFit="1" customWidth="1"/>
    <col min="14" max="14" width="7.140625" style="68" customWidth="1"/>
    <col min="15" max="15" width="5.5703125" style="68" customWidth="1"/>
    <col min="16" max="16" width="18.7109375" style="68" customWidth="1"/>
    <col min="17" max="17" width="17.5703125" style="68" customWidth="1"/>
    <col min="18" max="18" width="13.140625" style="68" customWidth="1"/>
    <col min="19" max="19" width="32.28515625" style="68" customWidth="1"/>
    <col min="20" max="16384" width="11.42578125" style="68"/>
  </cols>
  <sheetData>
    <row r="1" spans="1:19" ht="34.5" customHeight="1" x14ac:dyDescent="0.4">
      <c r="A1" s="641" t="s">
        <v>19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</row>
    <row r="2" spans="1:19" ht="20.25" x14ac:dyDescent="0.25">
      <c r="A2" s="643" t="s">
        <v>30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</row>
    <row r="3" spans="1:19" ht="20.25" x14ac:dyDescent="0.3">
      <c r="A3" s="645" t="s">
        <v>37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</row>
    <row r="4" spans="1:19" ht="22.5" customHeight="1" x14ac:dyDescent="0.25">
      <c r="A4" s="615" t="s">
        <v>545</v>
      </c>
      <c r="B4" s="615"/>
      <c r="C4" s="615"/>
      <c r="D4" s="336"/>
      <c r="E4" s="336"/>
      <c r="F4" s="336"/>
      <c r="G4" s="336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69"/>
    </row>
    <row r="5" spans="1:19" s="111" customFormat="1" ht="26.25" customHeight="1" x14ac:dyDescent="0.25">
      <c r="A5" s="647" t="s">
        <v>546</v>
      </c>
      <c r="B5" s="647"/>
      <c r="C5" s="64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110"/>
      <c r="S5" s="110"/>
    </row>
    <row r="6" spans="1:19" s="112" customFormat="1" ht="30.75" customHeight="1" x14ac:dyDescent="0.25">
      <c r="A6" s="438" t="s">
        <v>547</v>
      </c>
      <c r="B6" s="438"/>
      <c r="C6" s="323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110"/>
    </row>
    <row r="7" spans="1:19" s="112" customFormat="1" ht="25.5" customHeight="1" x14ac:dyDescent="0.25">
      <c r="A7" s="246" t="s">
        <v>236</v>
      </c>
      <c r="B7" s="240"/>
      <c r="C7" s="240"/>
      <c r="D7" s="71"/>
      <c r="E7" s="71"/>
      <c r="F7" s="71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113"/>
    </row>
    <row r="8" spans="1:19" s="112" customFormat="1" ht="18.75" customHeight="1" x14ac:dyDescent="0.3">
      <c r="A8" s="11" t="s">
        <v>548</v>
      </c>
      <c r="B8" s="8"/>
      <c r="C8" s="8"/>
      <c r="D8" s="71"/>
      <c r="E8" s="71"/>
      <c r="F8" s="71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113"/>
    </row>
    <row r="9" spans="1:19" ht="33" customHeight="1" x14ac:dyDescent="0.25">
      <c r="A9" s="553" t="s">
        <v>237</v>
      </c>
      <c r="B9" s="553" t="s">
        <v>238</v>
      </c>
      <c r="C9" s="553" t="s">
        <v>239</v>
      </c>
      <c r="D9" s="561" t="s">
        <v>240</v>
      </c>
      <c r="E9" s="562"/>
      <c r="F9" s="563"/>
      <c r="G9" s="561" t="s">
        <v>2</v>
      </c>
      <c r="H9" s="562"/>
      <c r="I9" s="563"/>
      <c r="J9" s="561" t="s">
        <v>3</v>
      </c>
      <c r="K9" s="562"/>
      <c r="L9" s="563"/>
      <c r="M9" s="561" t="s">
        <v>4</v>
      </c>
      <c r="N9" s="562"/>
      <c r="O9" s="563"/>
      <c r="P9" s="561" t="s">
        <v>241</v>
      </c>
      <c r="Q9" s="562"/>
      <c r="R9" s="563"/>
      <c r="S9" s="553" t="s">
        <v>18</v>
      </c>
    </row>
    <row r="10" spans="1:19" ht="48.75" customHeight="1" x14ac:dyDescent="0.25">
      <c r="A10" s="567"/>
      <c r="B10" s="567"/>
      <c r="C10" s="567"/>
      <c r="D10" s="250" t="s">
        <v>5</v>
      </c>
      <c r="E10" s="250" t="s">
        <v>6</v>
      </c>
      <c r="F10" s="250" t="s">
        <v>7</v>
      </c>
      <c r="G10" s="250" t="s">
        <v>8</v>
      </c>
      <c r="H10" s="250" t="s">
        <v>9</v>
      </c>
      <c r="I10" s="250" t="s">
        <v>10</v>
      </c>
      <c r="J10" s="250" t="s">
        <v>11</v>
      </c>
      <c r="K10" s="250" t="s">
        <v>12</v>
      </c>
      <c r="L10" s="250" t="s">
        <v>13</v>
      </c>
      <c r="M10" s="250" t="s">
        <v>14</v>
      </c>
      <c r="N10" s="250" t="s">
        <v>15</v>
      </c>
      <c r="O10" s="250" t="s">
        <v>16</v>
      </c>
      <c r="P10" s="250" t="s">
        <v>21</v>
      </c>
      <c r="Q10" s="251" t="s">
        <v>549</v>
      </c>
      <c r="R10" s="250" t="s">
        <v>23</v>
      </c>
      <c r="S10" s="554"/>
    </row>
    <row r="11" spans="1:19" ht="81.75" customHeight="1" x14ac:dyDescent="0.25">
      <c r="A11" s="44" t="s">
        <v>550</v>
      </c>
      <c r="B11" s="44" t="s">
        <v>551</v>
      </c>
      <c r="C11" s="44" t="s">
        <v>552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61.5" customHeight="1" x14ac:dyDescent="0.25">
      <c r="A12" s="114" t="s">
        <v>553</v>
      </c>
      <c r="B12" s="35" t="s">
        <v>554</v>
      </c>
      <c r="C12" s="56" t="s">
        <v>555</v>
      </c>
      <c r="D12" s="77"/>
      <c r="E12" s="115"/>
      <c r="F12" s="71"/>
      <c r="G12" s="35"/>
      <c r="H12" s="35"/>
      <c r="I12" s="35"/>
      <c r="J12" s="35"/>
      <c r="K12" s="233">
        <v>1</v>
      </c>
      <c r="L12" s="233">
        <v>1</v>
      </c>
      <c r="M12" s="58"/>
      <c r="N12" s="233">
        <v>1</v>
      </c>
      <c r="O12" s="77"/>
      <c r="P12" s="116" t="s">
        <v>556</v>
      </c>
      <c r="Q12" s="77"/>
      <c r="R12" s="77"/>
      <c r="S12" s="117" t="s">
        <v>557</v>
      </c>
    </row>
    <row r="13" spans="1:19" ht="69.75" customHeight="1" x14ac:dyDescent="0.25">
      <c r="A13" s="73" t="s">
        <v>558</v>
      </c>
      <c r="B13" s="35" t="s">
        <v>559</v>
      </c>
      <c r="C13" s="56" t="s">
        <v>560</v>
      </c>
      <c r="D13" s="77"/>
      <c r="E13" s="63"/>
      <c r="F13" s="118"/>
      <c r="G13" s="233">
        <v>1</v>
      </c>
      <c r="H13" s="119"/>
      <c r="I13" s="233">
        <v>1</v>
      </c>
      <c r="J13" s="119"/>
      <c r="K13" s="233">
        <v>1</v>
      </c>
      <c r="L13" s="71"/>
      <c r="M13" s="35"/>
      <c r="N13" s="77"/>
      <c r="O13" s="71"/>
      <c r="P13" s="120"/>
      <c r="Q13" s="77"/>
      <c r="R13" s="77"/>
      <c r="S13" s="77"/>
    </row>
    <row r="14" spans="1:19" ht="98.25" customHeight="1" x14ac:dyDescent="0.25">
      <c r="A14" s="73" t="s">
        <v>561</v>
      </c>
      <c r="B14" s="35" t="s">
        <v>562</v>
      </c>
      <c r="C14" s="56" t="s">
        <v>563</v>
      </c>
      <c r="D14" s="233">
        <v>1</v>
      </c>
      <c r="E14" s="119"/>
      <c r="F14" s="233">
        <v>1</v>
      </c>
      <c r="G14" s="119"/>
      <c r="H14" s="233">
        <v>1</v>
      </c>
      <c r="I14" s="35"/>
      <c r="J14" s="35"/>
      <c r="K14" s="35"/>
      <c r="L14" s="71"/>
      <c r="M14" s="35"/>
      <c r="N14" s="77"/>
      <c r="O14" s="71"/>
      <c r="P14" s="120"/>
      <c r="Q14" s="77"/>
      <c r="R14" s="77"/>
      <c r="S14" s="77"/>
    </row>
    <row r="15" spans="1:19" ht="120" customHeight="1" x14ac:dyDescent="0.25">
      <c r="A15" s="73" t="s">
        <v>564</v>
      </c>
      <c r="B15" s="35" t="s">
        <v>565</v>
      </c>
      <c r="C15" s="56" t="s">
        <v>563</v>
      </c>
      <c r="D15" s="77"/>
      <c r="E15" s="233">
        <v>1</v>
      </c>
      <c r="F15" s="58"/>
      <c r="G15" s="233">
        <v>1</v>
      </c>
      <c r="H15" s="58"/>
      <c r="I15" s="233">
        <v>1</v>
      </c>
      <c r="J15" s="77"/>
      <c r="K15" s="77"/>
      <c r="L15" s="71"/>
      <c r="M15" s="77"/>
      <c r="N15" s="77"/>
      <c r="O15" s="71"/>
      <c r="P15" s="120"/>
      <c r="Q15" s="77"/>
      <c r="R15" s="77"/>
      <c r="S15" s="77"/>
    </row>
    <row r="16" spans="1:19" ht="87.75" customHeight="1" x14ac:dyDescent="0.25">
      <c r="A16" s="44" t="s">
        <v>566</v>
      </c>
      <c r="B16" s="44" t="s">
        <v>567</v>
      </c>
      <c r="C16" s="44" t="s">
        <v>939</v>
      </c>
      <c r="D16" s="121"/>
      <c r="E16" s="121"/>
      <c r="F16" s="121"/>
      <c r="G16" s="121"/>
      <c r="H16" s="121"/>
      <c r="I16" s="121"/>
      <c r="J16" s="122"/>
      <c r="K16" s="122"/>
      <c r="L16" s="122"/>
      <c r="M16" s="122"/>
      <c r="N16" s="122"/>
      <c r="O16" s="122"/>
      <c r="P16" s="123">
        <f>SUM(P17:P25)</f>
        <v>161000</v>
      </c>
      <c r="Q16" s="124"/>
      <c r="R16" s="125"/>
      <c r="S16" s="124"/>
    </row>
    <row r="17" spans="1:19" ht="52.5" customHeight="1" x14ac:dyDescent="0.25">
      <c r="A17" s="126" t="s">
        <v>568</v>
      </c>
      <c r="B17" s="127" t="s">
        <v>569</v>
      </c>
      <c r="C17" s="128" t="s">
        <v>570</v>
      </c>
      <c r="D17" s="57"/>
      <c r="E17" s="57"/>
      <c r="F17" s="57"/>
      <c r="G17" s="233">
        <v>1</v>
      </c>
      <c r="H17" s="57"/>
      <c r="I17" s="57"/>
      <c r="J17" s="233">
        <v>1</v>
      </c>
      <c r="K17" s="129"/>
      <c r="L17" s="129"/>
      <c r="M17" s="129"/>
      <c r="N17" s="129"/>
      <c r="O17" s="129"/>
      <c r="P17" s="130">
        <v>50000</v>
      </c>
      <c r="Q17" s="131"/>
      <c r="R17" s="132"/>
      <c r="S17" s="131"/>
    </row>
    <row r="18" spans="1:19" ht="86.25" customHeight="1" x14ac:dyDescent="0.25">
      <c r="A18" s="126" t="s">
        <v>571</v>
      </c>
      <c r="B18" s="127" t="s">
        <v>572</v>
      </c>
      <c r="C18" s="128" t="s">
        <v>573</v>
      </c>
      <c r="D18" s="233">
        <v>1</v>
      </c>
      <c r="E18" s="233">
        <v>1</v>
      </c>
      <c r="F18" s="233">
        <v>1</v>
      </c>
      <c r="G18" s="233">
        <v>1</v>
      </c>
      <c r="H18" s="233">
        <v>1</v>
      </c>
      <c r="I18" s="233">
        <v>1</v>
      </c>
      <c r="J18" s="233">
        <v>1</v>
      </c>
      <c r="K18" s="233">
        <v>1</v>
      </c>
      <c r="L18" s="233">
        <v>1</v>
      </c>
      <c r="M18" s="233">
        <v>1</v>
      </c>
      <c r="N18" s="233">
        <v>1</v>
      </c>
      <c r="O18" s="233">
        <v>1</v>
      </c>
      <c r="P18" s="130">
        <v>50000</v>
      </c>
      <c r="Q18" s="131"/>
      <c r="R18" s="132"/>
      <c r="S18" s="131"/>
    </row>
    <row r="19" spans="1:19" ht="57" customHeight="1" x14ac:dyDescent="0.25">
      <c r="A19" s="126" t="s">
        <v>574</v>
      </c>
      <c r="B19" s="128" t="s">
        <v>575</v>
      </c>
      <c r="C19" s="128" t="s">
        <v>576</v>
      </c>
      <c r="D19" s="233">
        <v>20</v>
      </c>
      <c r="E19" s="57"/>
      <c r="F19" s="57"/>
      <c r="G19" s="57"/>
      <c r="H19" s="57"/>
      <c r="I19" s="57"/>
      <c r="J19" s="129"/>
      <c r="K19" s="129"/>
      <c r="L19" s="129"/>
      <c r="M19" s="129"/>
      <c r="N19" s="233">
        <v>20</v>
      </c>
      <c r="O19" s="129"/>
      <c r="P19" s="130">
        <v>16000</v>
      </c>
      <c r="Q19" s="131"/>
      <c r="R19" s="133">
        <v>50000</v>
      </c>
      <c r="S19" s="131"/>
    </row>
    <row r="20" spans="1:19" ht="75" customHeight="1" x14ac:dyDescent="0.3">
      <c r="A20" s="46" t="s">
        <v>577</v>
      </c>
      <c r="B20" s="134" t="s">
        <v>578</v>
      </c>
      <c r="C20" s="128" t="s">
        <v>579</v>
      </c>
      <c r="D20" s="57"/>
      <c r="E20" s="233">
        <v>1</v>
      </c>
      <c r="F20" s="233">
        <v>2</v>
      </c>
      <c r="G20" s="233">
        <v>1</v>
      </c>
      <c r="H20" s="233">
        <v>2</v>
      </c>
      <c r="I20" s="233">
        <v>1</v>
      </c>
      <c r="J20" s="129"/>
      <c r="K20" s="129"/>
      <c r="L20" s="233">
        <v>1</v>
      </c>
      <c r="M20" s="233">
        <v>2</v>
      </c>
      <c r="N20" s="233">
        <v>2</v>
      </c>
      <c r="O20" s="129"/>
      <c r="P20" s="130">
        <v>25000</v>
      </c>
      <c r="Q20" s="131"/>
      <c r="R20" s="132"/>
      <c r="S20" s="135" t="s">
        <v>580</v>
      </c>
    </row>
    <row r="21" spans="1:19" ht="54.75" customHeight="1" x14ac:dyDescent="0.25">
      <c r="A21" s="46" t="s">
        <v>581</v>
      </c>
      <c r="B21" s="127" t="s">
        <v>582</v>
      </c>
      <c r="C21" s="128" t="s">
        <v>583</v>
      </c>
      <c r="D21" s="57"/>
      <c r="E21" s="233">
        <v>1</v>
      </c>
      <c r="F21" s="57"/>
      <c r="G21" s="233">
        <v>1</v>
      </c>
      <c r="H21" s="57"/>
      <c r="I21" s="233">
        <v>1</v>
      </c>
      <c r="J21" s="129"/>
      <c r="K21" s="233">
        <v>1</v>
      </c>
      <c r="L21" s="129"/>
      <c r="M21" s="233">
        <v>1</v>
      </c>
      <c r="N21" s="129"/>
      <c r="O21" s="233">
        <v>1</v>
      </c>
      <c r="P21" s="130">
        <v>10000</v>
      </c>
      <c r="Q21" s="131"/>
      <c r="R21" s="132"/>
      <c r="S21" s="131"/>
    </row>
    <row r="22" spans="1:19" ht="63" customHeight="1" x14ac:dyDescent="0.25">
      <c r="A22" s="46" t="s">
        <v>584</v>
      </c>
      <c r="B22" s="127" t="s">
        <v>585</v>
      </c>
      <c r="C22" s="128" t="s">
        <v>586</v>
      </c>
      <c r="D22" s="57"/>
      <c r="E22" s="57"/>
      <c r="F22" s="233">
        <v>1</v>
      </c>
      <c r="G22" s="57"/>
      <c r="H22" s="57"/>
      <c r="I22" s="233">
        <v>1</v>
      </c>
      <c r="J22" s="129"/>
      <c r="K22" s="129"/>
      <c r="L22" s="233">
        <v>1</v>
      </c>
      <c r="M22" s="129"/>
      <c r="N22" s="129"/>
      <c r="O22" s="129"/>
      <c r="P22" s="136"/>
      <c r="Q22" s="131"/>
      <c r="R22" s="137">
        <v>20000</v>
      </c>
      <c r="S22" s="131"/>
    </row>
    <row r="23" spans="1:19" ht="60" customHeight="1" x14ac:dyDescent="0.25">
      <c r="A23" s="46" t="s">
        <v>587</v>
      </c>
      <c r="B23" s="127" t="s">
        <v>588</v>
      </c>
      <c r="C23" s="128" t="s">
        <v>586</v>
      </c>
      <c r="D23" s="57"/>
      <c r="E23" s="57"/>
      <c r="F23" s="57"/>
      <c r="G23" s="233">
        <v>1</v>
      </c>
      <c r="H23" s="57"/>
      <c r="I23" s="57"/>
      <c r="J23" s="233">
        <v>1</v>
      </c>
      <c r="K23" s="129"/>
      <c r="L23" s="129"/>
      <c r="M23" s="233">
        <v>1</v>
      </c>
      <c r="N23" s="129"/>
      <c r="O23" s="129"/>
      <c r="P23" s="136"/>
      <c r="Q23" s="131"/>
      <c r="R23" s="137">
        <v>20000</v>
      </c>
      <c r="S23" s="131"/>
    </row>
    <row r="24" spans="1:19" ht="54.75" customHeight="1" x14ac:dyDescent="0.25">
      <c r="A24" s="46" t="s">
        <v>589</v>
      </c>
      <c r="B24" s="127" t="s">
        <v>590</v>
      </c>
      <c r="C24" s="128" t="s">
        <v>591</v>
      </c>
      <c r="D24" s="57"/>
      <c r="E24" s="233">
        <v>20</v>
      </c>
      <c r="F24" s="57"/>
      <c r="G24" s="233">
        <v>20</v>
      </c>
      <c r="H24" s="57"/>
      <c r="I24" s="233">
        <v>20</v>
      </c>
      <c r="J24" s="129"/>
      <c r="K24" s="233">
        <v>20</v>
      </c>
      <c r="L24" s="129"/>
      <c r="M24" s="233">
        <v>20</v>
      </c>
      <c r="N24" s="129"/>
      <c r="O24" s="233">
        <v>20</v>
      </c>
      <c r="P24" s="130">
        <v>10000</v>
      </c>
      <c r="Q24" s="131"/>
      <c r="R24" s="137"/>
      <c r="S24" s="131"/>
    </row>
    <row r="25" spans="1:19" ht="60.75" customHeight="1" x14ac:dyDescent="0.3">
      <c r="A25" s="35" t="s">
        <v>592</v>
      </c>
      <c r="B25" s="126" t="s">
        <v>593</v>
      </c>
      <c r="C25" s="128" t="s">
        <v>594</v>
      </c>
      <c r="D25" s="138"/>
      <c r="E25" s="138"/>
      <c r="F25" s="138"/>
      <c r="G25" s="233">
        <v>15</v>
      </c>
      <c r="H25" s="138"/>
      <c r="I25" s="138"/>
      <c r="J25" s="139"/>
      <c r="K25" s="139"/>
      <c r="L25" s="233">
        <v>15</v>
      </c>
      <c r="M25" s="139"/>
      <c r="N25" s="139"/>
      <c r="O25" s="139"/>
      <c r="P25" s="140"/>
      <c r="Q25" s="136"/>
      <c r="R25" s="133">
        <v>68299</v>
      </c>
      <c r="S25" s="136"/>
    </row>
    <row r="26" spans="1:19" ht="51.75" x14ac:dyDescent="0.25">
      <c r="A26" s="44" t="s">
        <v>595</v>
      </c>
      <c r="B26" s="141" t="s">
        <v>596</v>
      </c>
      <c r="C26" s="44" t="s">
        <v>597</v>
      </c>
      <c r="D26" s="142"/>
      <c r="E26" s="142"/>
      <c r="F26" s="142"/>
      <c r="G26" s="142"/>
      <c r="H26" s="142"/>
      <c r="I26" s="142"/>
      <c r="J26" s="143"/>
      <c r="K26" s="143"/>
      <c r="L26" s="143"/>
      <c r="M26" s="143"/>
      <c r="N26" s="143"/>
      <c r="O26" s="143"/>
      <c r="P26" s="123">
        <f>P27+P28+P29+P30+P31+P32</f>
        <v>0</v>
      </c>
      <c r="Q26" s="144"/>
      <c r="R26" s="145"/>
      <c r="S26" s="146" t="s">
        <v>598</v>
      </c>
    </row>
    <row r="27" spans="1:19" ht="63.75" customHeight="1" x14ac:dyDescent="0.25">
      <c r="A27" s="54" t="s">
        <v>599</v>
      </c>
      <c r="B27" s="151" t="s">
        <v>600</v>
      </c>
      <c r="C27" s="55" t="s">
        <v>601</v>
      </c>
      <c r="D27" s="233">
        <v>2</v>
      </c>
      <c r="E27" s="233">
        <v>2</v>
      </c>
      <c r="F27" s="233">
        <v>2</v>
      </c>
      <c r="G27" s="233">
        <v>3</v>
      </c>
      <c r="H27" s="233">
        <v>3</v>
      </c>
      <c r="I27" s="233">
        <v>3</v>
      </c>
      <c r="J27" s="233">
        <v>3</v>
      </c>
      <c r="K27" s="233">
        <v>3</v>
      </c>
      <c r="L27" s="233">
        <v>3</v>
      </c>
      <c r="M27" s="233">
        <v>2</v>
      </c>
      <c r="N27" s="233">
        <v>2</v>
      </c>
      <c r="O27" s="233">
        <v>2</v>
      </c>
      <c r="P27" s="147"/>
      <c r="Q27" s="148"/>
      <c r="R27" s="149"/>
      <c r="S27" s="148"/>
    </row>
    <row r="28" spans="1:19" ht="36" customHeight="1" x14ac:dyDescent="0.25">
      <c r="A28" s="55" t="s">
        <v>602</v>
      </c>
      <c r="B28" s="150" t="s">
        <v>603</v>
      </c>
      <c r="C28" s="151" t="s">
        <v>604</v>
      </c>
      <c r="D28" s="233">
        <v>1</v>
      </c>
      <c r="E28" s="233">
        <v>1</v>
      </c>
      <c r="F28" s="233">
        <v>1</v>
      </c>
      <c r="G28" s="233">
        <v>1</v>
      </c>
      <c r="H28" s="233">
        <v>1</v>
      </c>
      <c r="I28" s="233">
        <v>2</v>
      </c>
      <c r="J28" s="233">
        <v>2</v>
      </c>
      <c r="K28" s="233">
        <v>2</v>
      </c>
      <c r="L28" s="233">
        <v>1</v>
      </c>
      <c r="M28" s="233">
        <v>1</v>
      </c>
      <c r="N28" s="233">
        <v>1</v>
      </c>
      <c r="O28" s="233">
        <v>1</v>
      </c>
      <c r="P28" s="130"/>
      <c r="Q28" s="131"/>
      <c r="R28" s="132"/>
      <c r="S28" s="131"/>
    </row>
    <row r="29" spans="1:19" ht="55.5" customHeight="1" x14ac:dyDescent="0.25">
      <c r="A29" s="46" t="s">
        <v>605</v>
      </c>
      <c r="B29" s="35" t="s">
        <v>606</v>
      </c>
      <c r="C29" s="128" t="s">
        <v>604</v>
      </c>
      <c r="D29" s="233">
        <v>1</v>
      </c>
      <c r="E29" s="233">
        <v>1</v>
      </c>
      <c r="F29" s="233">
        <v>1</v>
      </c>
      <c r="G29" s="233">
        <v>1</v>
      </c>
      <c r="H29" s="233">
        <v>1</v>
      </c>
      <c r="I29" s="233">
        <v>2</v>
      </c>
      <c r="J29" s="233">
        <v>2</v>
      </c>
      <c r="K29" s="233">
        <v>2</v>
      </c>
      <c r="L29" s="233">
        <v>1</v>
      </c>
      <c r="M29" s="233">
        <v>1</v>
      </c>
      <c r="N29" s="233">
        <v>1</v>
      </c>
      <c r="O29" s="233">
        <v>1</v>
      </c>
      <c r="P29" s="130"/>
      <c r="Q29" s="131"/>
      <c r="R29" s="152">
        <v>278300</v>
      </c>
      <c r="S29" s="131"/>
    </row>
    <row r="30" spans="1:19" ht="84.75" customHeight="1" x14ac:dyDescent="0.25">
      <c r="A30" s="55" t="s">
        <v>607</v>
      </c>
      <c r="B30" s="30" t="s">
        <v>608</v>
      </c>
      <c r="C30" s="33" t="s">
        <v>609</v>
      </c>
      <c r="D30" s="233">
        <v>1</v>
      </c>
      <c r="E30" s="233">
        <v>1</v>
      </c>
      <c r="F30" s="233">
        <v>1</v>
      </c>
      <c r="G30" s="233">
        <v>1</v>
      </c>
      <c r="H30" s="233">
        <v>1</v>
      </c>
      <c r="I30" s="233">
        <v>1</v>
      </c>
      <c r="J30" s="233">
        <v>1</v>
      </c>
      <c r="K30" s="233">
        <v>1</v>
      </c>
      <c r="L30" s="233">
        <v>1</v>
      </c>
      <c r="M30" s="233">
        <v>1</v>
      </c>
      <c r="N30" s="233">
        <v>1</v>
      </c>
      <c r="O30" s="233">
        <v>1</v>
      </c>
      <c r="P30" s="130"/>
      <c r="Q30" s="153"/>
      <c r="R30" s="154"/>
      <c r="S30" s="153"/>
    </row>
    <row r="31" spans="1:19" ht="51" customHeight="1" x14ac:dyDescent="0.25">
      <c r="A31" s="46" t="s">
        <v>610</v>
      </c>
      <c r="B31" s="150" t="s">
        <v>611</v>
      </c>
      <c r="C31" s="128" t="s">
        <v>612</v>
      </c>
      <c r="D31" s="57"/>
      <c r="E31" s="57"/>
      <c r="F31" s="233">
        <v>1</v>
      </c>
      <c r="G31" s="57"/>
      <c r="H31" s="233">
        <v>1</v>
      </c>
      <c r="I31" s="57"/>
      <c r="J31" s="233">
        <v>1</v>
      </c>
      <c r="K31" s="129"/>
      <c r="L31" s="233">
        <v>1</v>
      </c>
      <c r="M31" s="129"/>
      <c r="N31" s="129"/>
      <c r="O31" s="129"/>
      <c r="P31" s="130"/>
      <c r="Q31" s="131"/>
      <c r="R31" s="152">
        <f>'[4]Pres. 2021'!E134</f>
        <v>216000</v>
      </c>
      <c r="S31" s="131"/>
    </row>
    <row r="32" spans="1:19" ht="54.75" customHeight="1" x14ac:dyDescent="0.25">
      <c r="A32" s="155" t="s">
        <v>613</v>
      </c>
      <c r="B32" s="156" t="s">
        <v>614</v>
      </c>
      <c r="C32" s="157" t="s">
        <v>615</v>
      </c>
      <c r="D32" s="158"/>
      <c r="E32" s="158"/>
      <c r="F32" s="158"/>
      <c r="G32" s="158"/>
      <c r="H32" s="158"/>
      <c r="I32" s="158"/>
      <c r="J32" s="159"/>
      <c r="K32" s="159"/>
      <c r="L32" s="159"/>
      <c r="M32" s="159"/>
      <c r="N32" s="159"/>
      <c r="O32" s="159"/>
      <c r="P32" s="160"/>
      <c r="Q32" s="160"/>
      <c r="R32" s="161"/>
      <c r="S32" s="160"/>
    </row>
    <row r="33" spans="1:19" ht="89.25" customHeight="1" x14ac:dyDescent="0.25">
      <c r="A33" s="162" t="s">
        <v>616</v>
      </c>
      <c r="B33" s="126" t="s">
        <v>617</v>
      </c>
      <c r="C33" s="163" t="s">
        <v>618</v>
      </c>
      <c r="D33" s="164"/>
      <c r="E33" s="233">
        <v>4</v>
      </c>
      <c r="F33" s="233">
        <v>4</v>
      </c>
      <c r="G33" s="233">
        <v>4</v>
      </c>
      <c r="H33" s="233">
        <v>4</v>
      </c>
      <c r="I33" s="233">
        <v>4</v>
      </c>
      <c r="J33" s="233">
        <v>4</v>
      </c>
      <c r="K33" s="233">
        <v>4</v>
      </c>
      <c r="L33" s="233">
        <v>4</v>
      </c>
      <c r="M33" s="233">
        <v>4</v>
      </c>
      <c r="N33" s="233">
        <v>4</v>
      </c>
      <c r="O33" s="165"/>
      <c r="P33" s="166">
        <f>P34+P35+P36</f>
        <v>0</v>
      </c>
      <c r="Q33" s="167"/>
      <c r="R33" s="168"/>
      <c r="S33" s="169" t="s">
        <v>619</v>
      </c>
    </row>
    <row r="34" spans="1:19" ht="78" customHeight="1" x14ac:dyDescent="0.3">
      <c r="A34" s="126" t="s">
        <v>620</v>
      </c>
      <c r="B34" s="126" t="s">
        <v>621</v>
      </c>
      <c r="C34" s="151" t="s">
        <v>622</v>
      </c>
      <c r="D34" s="164"/>
      <c r="E34" s="164"/>
      <c r="F34" s="164"/>
      <c r="G34" s="164"/>
      <c r="H34" s="164"/>
      <c r="I34" s="233">
        <v>1</v>
      </c>
      <c r="J34" s="165"/>
      <c r="K34" s="165"/>
      <c r="L34" s="165"/>
      <c r="M34" s="165"/>
      <c r="N34" s="165"/>
      <c r="O34" s="165"/>
      <c r="P34" s="170"/>
      <c r="Q34" s="48"/>
      <c r="R34" s="171"/>
      <c r="S34" s="48"/>
    </row>
    <row r="35" spans="1:19" ht="84" customHeight="1" x14ac:dyDescent="0.3">
      <c r="A35" s="35" t="s">
        <v>623</v>
      </c>
      <c r="B35" s="35" t="s">
        <v>624</v>
      </c>
      <c r="C35" s="128" t="s">
        <v>625</v>
      </c>
      <c r="D35" s="164"/>
      <c r="E35" s="233">
        <v>50</v>
      </c>
      <c r="F35" s="164"/>
      <c r="G35" s="233">
        <v>50</v>
      </c>
      <c r="H35" s="164"/>
      <c r="I35" s="233">
        <v>50</v>
      </c>
      <c r="J35" s="165"/>
      <c r="K35" s="233">
        <v>50</v>
      </c>
      <c r="L35" s="165"/>
      <c r="M35" s="233">
        <v>50</v>
      </c>
      <c r="N35" s="233">
        <v>50</v>
      </c>
      <c r="O35" s="165"/>
      <c r="P35" s="130"/>
      <c r="Q35" s="48"/>
      <c r="R35" s="171"/>
      <c r="S35" s="48"/>
    </row>
    <row r="36" spans="1:19" ht="56.25" customHeight="1" x14ac:dyDescent="0.3">
      <c r="A36" s="172" t="s">
        <v>626</v>
      </c>
      <c r="B36" s="126" t="s">
        <v>627</v>
      </c>
      <c r="C36" s="151" t="s">
        <v>628</v>
      </c>
      <c r="D36" s="164"/>
      <c r="E36" s="233">
        <v>4</v>
      </c>
      <c r="F36" s="233">
        <v>4</v>
      </c>
      <c r="G36" s="233">
        <v>4</v>
      </c>
      <c r="H36" s="233">
        <v>4</v>
      </c>
      <c r="I36" s="233">
        <v>4</v>
      </c>
      <c r="J36" s="233">
        <v>4</v>
      </c>
      <c r="K36" s="233">
        <v>4</v>
      </c>
      <c r="L36" s="233">
        <v>4</v>
      </c>
      <c r="M36" s="233">
        <v>4</v>
      </c>
      <c r="N36" s="233">
        <v>4</v>
      </c>
      <c r="O36" s="165"/>
      <c r="P36" s="130"/>
      <c r="Q36" s="48"/>
      <c r="R36" s="48"/>
      <c r="S36" s="48"/>
    </row>
    <row r="37" spans="1:19" s="4" customFormat="1" ht="66.75" customHeight="1" x14ac:dyDescent="0.25">
      <c r="A37" s="173" t="s">
        <v>629</v>
      </c>
      <c r="B37" s="126" t="s">
        <v>630</v>
      </c>
      <c r="C37" s="128" t="s">
        <v>631</v>
      </c>
      <c r="D37" s="164"/>
      <c r="E37" s="233">
        <v>5</v>
      </c>
      <c r="F37" s="233">
        <v>10</v>
      </c>
      <c r="G37" s="233">
        <v>10</v>
      </c>
      <c r="H37" s="233">
        <v>10</v>
      </c>
      <c r="I37" s="233">
        <v>15</v>
      </c>
      <c r="J37" s="233">
        <v>15</v>
      </c>
      <c r="K37" s="233">
        <v>20</v>
      </c>
      <c r="L37" s="233">
        <v>5</v>
      </c>
      <c r="M37" s="233">
        <v>5</v>
      </c>
      <c r="N37" s="233">
        <v>5</v>
      </c>
      <c r="O37" s="165"/>
      <c r="P37" s="174"/>
      <c r="Q37" s="174"/>
      <c r="R37" s="174"/>
      <c r="S37" s="174"/>
    </row>
    <row r="38" spans="1:19" ht="96.75" customHeight="1" x14ac:dyDescent="0.25">
      <c r="A38" s="44" t="s">
        <v>632</v>
      </c>
      <c r="B38" s="175" t="s">
        <v>633</v>
      </c>
      <c r="C38" s="176">
        <v>18</v>
      </c>
      <c r="D38" s="121"/>
      <c r="E38" s="121"/>
      <c r="F38" s="121"/>
      <c r="G38" s="121"/>
      <c r="H38" s="121"/>
      <c r="I38" s="121"/>
      <c r="J38" s="122"/>
      <c r="K38" s="122"/>
      <c r="L38" s="122"/>
      <c r="M38" s="122"/>
      <c r="N38" s="122"/>
      <c r="O38" s="122"/>
      <c r="P38" s="227">
        <f>SUM(P39:P63)</f>
        <v>214000</v>
      </c>
      <c r="Q38" s="176"/>
      <c r="R38" s="176"/>
      <c r="S38" s="176"/>
    </row>
    <row r="39" spans="1:19" ht="65.25" customHeight="1" x14ac:dyDescent="0.3">
      <c r="A39" s="35" t="s">
        <v>634</v>
      </c>
      <c r="B39" s="46" t="s">
        <v>514</v>
      </c>
      <c r="C39" s="55" t="s">
        <v>635</v>
      </c>
      <c r="D39" s="177"/>
      <c r="E39" s="233">
        <v>1</v>
      </c>
      <c r="F39" s="177"/>
      <c r="G39" s="233">
        <v>1</v>
      </c>
      <c r="H39" s="177"/>
      <c r="I39" s="233">
        <v>1</v>
      </c>
      <c r="J39" s="178"/>
      <c r="K39" s="233">
        <v>1</v>
      </c>
      <c r="L39" s="178"/>
      <c r="M39" s="233">
        <v>1</v>
      </c>
      <c r="N39" s="179"/>
      <c r="O39" s="233">
        <v>1</v>
      </c>
      <c r="P39" s="130"/>
      <c r="Q39" s="48"/>
      <c r="R39" s="48"/>
      <c r="S39" s="48"/>
    </row>
    <row r="40" spans="1:19" ht="49.5" customHeight="1" x14ac:dyDescent="0.3">
      <c r="A40" s="46" t="s">
        <v>636</v>
      </c>
      <c r="B40" s="180" t="s">
        <v>637</v>
      </c>
      <c r="C40" s="55" t="s">
        <v>638</v>
      </c>
      <c r="D40" s="233">
        <v>1</v>
      </c>
      <c r="E40" s="177"/>
      <c r="F40" s="233">
        <v>1</v>
      </c>
      <c r="G40" s="177"/>
      <c r="H40" s="233">
        <v>1</v>
      </c>
      <c r="I40" s="177"/>
      <c r="J40" s="233">
        <v>1</v>
      </c>
      <c r="K40" s="178"/>
      <c r="L40" s="233">
        <v>1</v>
      </c>
      <c r="M40" s="179"/>
      <c r="N40" s="233">
        <v>1</v>
      </c>
      <c r="O40" s="179"/>
      <c r="P40" s="130"/>
      <c r="Q40" s="48"/>
      <c r="R40" s="48"/>
      <c r="S40" s="48"/>
    </row>
    <row r="41" spans="1:19" ht="54.75" customHeight="1" x14ac:dyDescent="0.3">
      <c r="A41" s="46" t="s">
        <v>639</v>
      </c>
      <c r="B41" s="46" t="s">
        <v>640</v>
      </c>
      <c r="C41" s="55" t="s">
        <v>635</v>
      </c>
      <c r="D41" s="177"/>
      <c r="E41" s="233">
        <v>1</v>
      </c>
      <c r="F41" s="177"/>
      <c r="G41" s="233">
        <v>1</v>
      </c>
      <c r="H41" s="177"/>
      <c r="I41" s="233">
        <v>1</v>
      </c>
      <c r="J41" s="178"/>
      <c r="K41" s="233">
        <v>1</v>
      </c>
      <c r="L41" s="178"/>
      <c r="M41" s="233">
        <v>1</v>
      </c>
      <c r="N41" s="179"/>
      <c r="O41" s="233">
        <v>1</v>
      </c>
      <c r="P41" s="130"/>
      <c r="Q41" s="48"/>
      <c r="R41" s="48"/>
      <c r="S41" s="48"/>
    </row>
    <row r="42" spans="1:19" ht="48.75" customHeight="1" x14ac:dyDescent="0.25">
      <c r="A42" s="181" t="s">
        <v>641</v>
      </c>
      <c r="B42" s="182" t="s">
        <v>642</v>
      </c>
      <c r="C42" s="46" t="s">
        <v>643</v>
      </c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4"/>
      <c r="O42" s="184"/>
      <c r="P42" s="130"/>
      <c r="Q42" s="185"/>
      <c r="R42" s="185"/>
      <c r="S42" s="185"/>
    </row>
    <row r="43" spans="1:19" ht="46.5" customHeight="1" x14ac:dyDescent="0.25">
      <c r="A43" s="46" t="s">
        <v>644</v>
      </c>
      <c r="B43" s="182" t="s">
        <v>645</v>
      </c>
      <c r="C43" s="182" t="s">
        <v>646</v>
      </c>
      <c r="D43" s="183"/>
      <c r="E43" s="233">
        <v>4</v>
      </c>
      <c r="F43" s="233">
        <v>5</v>
      </c>
      <c r="G43" s="233">
        <v>7</v>
      </c>
      <c r="H43" s="233">
        <v>7</v>
      </c>
      <c r="I43" s="233">
        <v>5</v>
      </c>
      <c r="J43" s="233">
        <v>6</v>
      </c>
      <c r="K43" s="233">
        <v>5</v>
      </c>
      <c r="L43" s="233">
        <v>5</v>
      </c>
      <c r="M43" s="233">
        <v>5</v>
      </c>
      <c r="N43" s="184"/>
      <c r="O43" s="184"/>
      <c r="P43" s="186"/>
      <c r="Q43" s="185"/>
      <c r="R43" s="185"/>
      <c r="S43" s="185"/>
    </row>
    <row r="44" spans="1:19" ht="81.75" customHeight="1" x14ac:dyDescent="0.25">
      <c r="A44" s="34" t="s">
        <v>647</v>
      </c>
      <c r="B44" s="34" t="s">
        <v>648</v>
      </c>
      <c r="C44" s="187" t="s">
        <v>649</v>
      </c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  <c r="Q44" s="188"/>
      <c r="R44" s="188"/>
      <c r="S44" s="188"/>
    </row>
    <row r="45" spans="1:19" ht="72" customHeight="1" x14ac:dyDescent="0.3">
      <c r="A45" s="40" t="s">
        <v>650</v>
      </c>
      <c r="B45" s="126" t="s">
        <v>651</v>
      </c>
      <c r="C45" s="151" t="s">
        <v>649</v>
      </c>
      <c r="D45" s="177"/>
      <c r="E45" s="177"/>
      <c r="F45" s="177"/>
      <c r="G45" s="233">
        <v>1</v>
      </c>
      <c r="H45" s="177"/>
      <c r="I45" s="177"/>
      <c r="J45" s="178"/>
      <c r="K45" s="233">
        <v>1</v>
      </c>
      <c r="L45" s="178"/>
      <c r="M45" s="179"/>
      <c r="N45" s="233">
        <v>1</v>
      </c>
      <c r="O45" s="179"/>
      <c r="P45" s="130"/>
      <c r="Q45" s="48"/>
      <c r="R45" s="152">
        <v>100000</v>
      </c>
      <c r="S45" s="48"/>
    </row>
    <row r="46" spans="1:19" ht="65.25" customHeight="1" x14ac:dyDescent="0.3">
      <c r="A46" s="46" t="s">
        <v>652</v>
      </c>
      <c r="B46" s="126" t="s">
        <v>653</v>
      </c>
      <c r="C46" s="151" t="s">
        <v>649</v>
      </c>
      <c r="D46" s="58"/>
      <c r="E46" s="58"/>
      <c r="F46" s="58"/>
      <c r="G46" s="233">
        <v>1</v>
      </c>
      <c r="H46" s="58"/>
      <c r="I46" s="58"/>
      <c r="J46" s="190"/>
      <c r="K46" s="233">
        <v>1</v>
      </c>
      <c r="L46" s="190"/>
      <c r="M46" s="191"/>
      <c r="N46" s="233">
        <v>1</v>
      </c>
      <c r="O46" s="191"/>
      <c r="P46" s="130"/>
      <c r="Q46" s="192"/>
      <c r="R46" s="193">
        <v>109700</v>
      </c>
      <c r="S46" s="27"/>
    </row>
    <row r="47" spans="1:19" ht="63" customHeight="1" x14ac:dyDescent="0.3">
      <c r="A47" s="194" t="s">
        <v>654</v>
      </c>
      <c r="B47" s="195" t="s">
        <v>655</v>
      </c>
      <c r="C47" s="151" t="s">
        <v>656</v>
      </c>
      <c r="D47" s="233">
        <v>1</v>
      </c>
      <c r="E47" s="233">
        <v>2</v>
      </c>
      <c r="F47" s="233">
        <v>2</v>
      </c>
      <c r="G47" s="233">
        <v>2</v>
      </c>
      <c r="H47" s="233">
        <v>2</v>
      </c>
      <c r="I47" s="233">
        <v>2</v>
      </c>
      <c r="J47" s="233">
        <v>2</v>
      </c>
      <c r="K47" s="233">
        <v>2</v>
      </c>
      <c r="L47" s="233">
        <v>2</v>
      </c>
      <c r="M47" s="233">
        <v>2</v>
      </c>
      <c r="N47" s="233">
        <v>2</v>
      </c>
      <c r="O47" s="233">
        <v>2</v>
      </c>
      <c r="P47" s="147"/>
      <c r="Q47" s="27"/>
      <c r="R47" s="196"/>
      <c r="S47" s="27"/>
    </row>
    <row r="48" spans="1:19" ht="57.75" customHeight="1" x14ac:dyDescent="0.25">
      <c r="A48" s="34" t="s">
        <v>657</v>
      </c>
      <c r="B48" s="34" t="s">
        <v>308</v>
      </c>
      <c r="C48" s="67">
        <v>117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197"/>
      <c r="Q48" s="197"/>
      <c r="R48" s="197"/>
      <c r="S48" s="197"/>
    </row>
    <row r="49" spans="1:19" ht="86.25" x14ac:dyDescent="0.3">
      <c r="A49" s="126" t="s">
        <v>658</v>
      </c>
      <c r="B49" s="33" t="s">
        <v>306</v>
      </c>
      <c r="C49" s="151" t="s">
        <v>659</v>
      </c>
      <c r="D49" s="164"/>
      <c r="E49" s="164"/>
      <c r="F49" s="233">
        <v>10</v>
      </c>
      <c r="G49" s="233">
        <v>4</v>
      </c>
      <c r="H49" s="233">
        <v>2</v>
      </c>
      <c r="I49" s="164"/>
      <c r="J49" s="165"/>
      <c r="K49" s="165"/>
      <c r="L49" s="165"/>
      <c r="M49" s="165"/>
      <c r="N49" s="165"/>
      <c r="O49" s="165"/>
      <c r="P49" s="130"/>
      <c r="Q49" s="48"/>
      <c r="R49" s="48"/>
      <c r="S49" s="48"/>
    </row>
    <row r="50" spans="1:19" ht="128.25" customHeight="1" x14ac:dyDescent="0.3">
      <c r="A50" s="126" t="s">
        <v>660</v>
      </c>
      <c r="B50" s="33" t="s">
        <v>661</v>
      </c>
      <c r="C50" s="151" t="s">
        <v>662</v>
      </c>
      <c r="D50" s="164"/>
      <c r="E50" s="164"/>
      <c r="F50" s="233">
        <v>4</v>
      </c>
      <c r="G50" s="233">
        <v>15</v>
      </c>
      <c r="H50" s="233">
        <v>64</v>
      </c>
      <c r="I50" s="233">
        <v>18</v>
      </c>
      <c r="J50" s="165"/>
      <c r="K50" s="165"/>
      <c r="L50" s="165"/>
      <c r="M50" s="165"/>
      <c r="N50" s="165"/>
      <c r="O50" s="165"/>
      <c r="P50" s="130"/>
      <c r="Q50" s="48"/>
      <c r="R50" s="48"/>
      <c r="S50" s="48"/>
    </row>
    <row r="51" spans="1:19" ht="74.25" customHeight="1" x14ac:dyDescent="0.25">
      <c r="A51" s="34" t="s">
        <v>663</v>
      </c>
      <c r="B51" s="33" t="s">
        <v>664</v>
      </c>
      <c r="C51" s="30" t="s">
        <v>665</v>
      </c>
      <c r="D51" s="34"/>
      <c r="E51" s="34"/>
      <c r="F51" s="34"/>
      <c r="G51" s="34"/>
      <c r="H51" s="34"/>
      <c r="I51" s="34"/>
      <c r="J51" s="58"/>
      <c r="K51" s="34"/>
      <c r="L51" s="34"/>
      <c r="M51" s="34"/>
      <c r="N51" s="34"/>
      <c r="O51" s="34"/>
      <c r="P51" s="42">
        <v>20000</v>
      </c>
      <c r="Q51" s="34"/>
      <c r="R51" s="34"/>
      <c r="S51" s="34"/>
    </row>
    <row r="52" spans="1:19" ht="46.5" customHeight="1" x14ac:dyDescent="0.25">
      <c r="A52" s="56" t="s">
        <v>666</v>
      </c>
      <c r="B52" s="198" t="s">
        <v>667</v>
      </c>
      <c r="C52" s="134" t="s">
        <v>665</v>
      </c>
      <c r="D52" s="199"/>
      <c r="E52" s="199"/>
      <c r="F52" s="233">
        <v>3</v>
      </c>
      <c r="G52" s="199"/>
      <c r="H52" s="199"/>
      <c r="I52" s="233">
        <v>2</v>
      </c>
      <c r="J52" s="200"/>
      <c r="K52" s="200"/>
      <c r="L52" s="233">
        <v>3</v>
      </c>
      <c r="M52" s="200"/>
      <c r="N52" s="233">
        <v>2</v>
      </c>
      <c r="O52" s="200"/>
      <c r="P52" s="201">
        <f>'[5]Pres. 2020'!E324</f>
        <v>1600</v>
      </c>
      <c r="Q52" s="131"/>
      <c r="R52" s="131"/>
      <c r="S52" s="131"/>
    </row>
    <row r="53" spans="1:19" ht="69.75" customHeight="1" x14ac:dyDescent="0.25">
      <c r="A53" s="35" t="s">
        <v>668</v>
      </c>
      <c r="B53" s="35" t="s">
        <v>669</v>
      </c>
      <c r="C53" s="134" t="s">
        <v>670</v>
      </c>
      <c r="D53" s="199"/>
      <c r="E53" s="199"/>
      <c r="F53" s="199"/>
      <c r="G53" s="233">
        <v>1</v>
      </c>
      <c r="H53" s="199"/>
      <c r="I53" s="233">
        <v>1</v>
      </c>
      <c r="J53" s="200"/>
      <c r="K53" s="233">
        <v>1</v>
      </c>
      <c r="L53" s="200"/>
      <c r="M53" s="233">
        <v>1</v>
      </c>
      <c r="N53" s="200"/>
      <c r="O53" s="200"/>
      <c r="P53" s="202"/>
      <c r="Q53" s="131"/>
      <c r="R53" s="131"/>
      <c r="S53" s="131"/>
    </row>
    <row r="54" spans="1:19" ht="42.75" customHeight="1" x14ac:dyDescent="0.25">
      <c r="A54" s="198" t="s">
        <v>671</v>
      </c>
      <c r="B54" s="198" t="s">
        <v>159</v>
      </c>
      <c r="C54" s="134" t="s">
        <v>672</v>
      </c>
      <c r="D54" s="199"/>
      <c r="E54" s="199"/>
      <c r="F54" s="199"/>
      <c r="G54" s="199"/>
      <c r="H54" s="233">
        <v>1</v>
      </c>
      <c r="I54" s="199"/>
      <c r="J54" s="200"/>
      <c r="K54" s="200"/>
      <c r="L54" s="233">
        <v>1</v>
      </c>
      <c r="M54" s="200"/>
      <c r="N54" s="200"/>
      <c r="O54" s="200"/>
      <c r="P54" s="202"/>
      <c r="Q54" s="131"/>
      <c r="R54" s="131"/>
      <c r="S54" s="131"/>
    </row>
    <row r="55" spans="1:19" s="4" customFormat="1" ht="67.5" customHeight="1" x14ac:dyDescent="0.25">
      <c r="A55" s="203" t="s">
        <v>673</v>
      </c>
      <c r="B55" s="203" t="s">
        <v>674</v>
      </c>
      <c r="C55" s="203" t="s">
        <v>388</v>
      </c>
      <c r="D55" s="204"/>
      <c r="E55" s="204"/>
      <c r="F55" s="204"/>
      <c r="G55" s="204"/>
      <c r="H55" s="204"/>
      <c r="I55" s="204"/>
      <c r="J55" s="205"/>
      <c r="K55" s="205"/>
      <c r="L55" s="205"/>
      <c r="M55" s="205"/>
      <c r="N55" s="205"/>
      <c r="O55" s="205"/>
      <c r="P55" s="206"/>
      <c r="Q55" s="207"/>
      <c r="R55" s="207"/>
      <c r="S55" s="207"/>
    </row>
    <row r="56" spans="1:19" ht="60" customHeight="1" x14ac:dyDescent="0.25">
      <c r="A56" s="195" t="s">
        <v>675</v>
      </c>
      <c r="B56" s="195" t="s">
        <v>676</v>
      </c>
      <c r="C56" s="151" t="s">
        <v>677</v>
      </c>
      <c r="D56" s="199"/>
      <c r="E56" s="199"/>
      <c r="F56" s="199"/>
      <c r="G56" s="199"/>
      <c r="H56" s="199"/>
      <c r="I56" s="199"/>
      <c r="J56" s="200"/>
      <c r="K56" s="200"/>
      <c r="L56" s="233">
        <v>1</v>
      </c>
      <c r="M56" s="200"/>
      <c r="N56" s="200"/>
      <c r="O56" s="200"/>
      <c r="P56" s="202"/>
      <c r="Q56" s="131"/>
      <c r="R56" s="131"/>
      <c r="S56" s="131"/>
    </row>
    <row r="57" spans="1:19" ht="50.25" customHeight="1" x14ac:dyDescent="0.25">
      <c r="A57" s="195" t="s">
        <v>678</v>
      </c>
      <c r="B57" s="195" t="s">
        <v>679</v>
      </c>
      <c r="C57" s="151" t="s">
        <v>680</v>
      </c>
      <c r="D57" s="199"/>
      <c r="E57" s="199"/>
      <c r="F57" s="199"/>
      <c r="G57" s="199"/>
      <c r="H57" s="199"/>
      <c r="I57" s="199"/>
      <c r="J57" s="200"/>
      <c r="K57" s="200"/>
      <c r="L57" s="233">
        <v>1</v>
      </c>
      <c r="M57" s="200"/>
      <c r="N57" s="200"/>
      <c r="O57" s="200"/>
      <c r="P57" s="202">
        <v>192400</v>
      </c>
      <c r="Q57" s="131"/>
      <c r="R57" s="131"/>
      <c r="S57" s="131"/>
    </row>
    <row r="58" spans="1:19" ht="48.75" customHeight="1" x14ac:dyDescent="0.25">
      <c r="A58" s="208" t="s">
        <v>681</v>
      </c>
      <c r="B58" s="195" t="s">
        <v>682</v>
      </c>
      <c r="C58" s="128" t="s">
        <v>683</v>
      </c>
      <c r="D58" s="199"/>
      <c r="E58" s="199"/>
      <c r="F58" s="233">
        <v>1</v>
      </c>
      <c r="G58" s="199"/>
      <c r="H58" s="199"/>
      <c r="I58" s="199"/>
      <c r="J58" s="200"/>
      <c r="K58" s="200"/>
      <c r="L58" s="200"/>
      <c r="M58" s="200"/>
      <c r="N58" s="200"/>
      <c r="O58" s="200"/>
      <c r="P58" s="202"/>
      <c r="Q58" s="131"/>
      <c r="R58" s="131"/>
      <c r="S58" s="131"/>
    </row>
    <row r="59" spans="1:19" s="4" customFormat="1" ht="65.25" customHeight="1" x14ac:dyDescent="0.3">
      <c r="A59" s="203" t="s">
        <v>684</v>
      </c>
      <c r="B59" s="209" t="s">
        <v>685</v>
      </c>
      <c r="C59" s="210" t="s">
        <v>406</v>
      </c>
      <c r="D59" s="58"/>
      <c r="E59" s="58"/>
      <c r="F59" s="58"/>
      <c r="G59" s="58"/>
      <c r="H59" s="58"/>
      <c r="I59" s="58"/>
      <c r="J59" s="190"/>
      <c r="K59" s="190"/>
      <c r="L59" s="190"/>
      <c r="M59" s="191"/>
      <c r="N59" s="191"/>
      <c r="O59" s="191"/>
      <c r="P59" s="147">
        <f>P60+P61+P62+P63</f>
        <v>0</v>
      </c>
      <c r="Q59" s="27"/>
      <c r="R59" s="27"/>
      <c r="S59" s="27"/>
    </row>
    <row r="60" spans="1:19" ht="36.75" customHeight="1" x14ac:dyDescent="0.3">
      <c r="A60" s="73" t="s">
        <v>686</v>
      </c>
      <c r="B60" s="55" t="s">
        <v>687</v>
      </c>
      <c r="C60" s="56" t="s">
        <v>406</v>
      </c>
      <c r="D60" s="177"/>
      <c r="E60" s="233">
        <v>1</v>
      </c>
      <c r="F60" s="177"/>
      <c r="G60" s="177"/>
      <c r="H60" s="177"/>
      <c r="I60" s="71"/>
      <c r="J60" s="178"/>
      <c r="K60" s="178"/>
      <c r="L60" s="178"/>
      <c r="M60" s="179"/>
      <c r="N60" s="179"/>
      <c r="O60" s="179"/>
      <c r="P60" s="140"/>
      <c r="Q60" s="48"/>
      <c r="R60" s="152">
        <v>39400</v>
      </c>
      <c r="S60" s="48"/>
    </row>
    <row r="61" spans="1:19" ht="36.75" customHeight="1" x14ac:dyDescent="0.3">
      <c r="A61" s="73" t="s">
        <v>688</v>
      </c>
      <c r="B61" s="55" t="s">
        <v>689</v>
      </c>
      <c r="C61" s="56" t="s">
        <v>406</v>
      </c>
      <c r="D61" s="177"/>
      <c r="E61" s="177"/>
      <c r="F61" s="177"/>
      <c r="G61" s="177"/>
      <c r="H61" s="177"/>
      <c r="I61" s="177"/>
      <c r="J61" s="178"/>
      <c r="K61" s="233">
        <v>1</v>
      </c>
      <c r="L61" s="178"/>
      <c r="M61" s="179"/>
      <c r="N61" s="179"/>
      <c r="O61" s="179"/>
      <c r="P61" s="140"/>
      <c r="Q61" s="48"/>
      <c r="R61" s="152">
        <v>39400</v>
      </c>
      <c r="S61" s="48"/>
    </row>
    <row r="62" spans="1:19" ht="41.25" customHeight="1" x14ac:dyDescent="0.3">
      <c r="A62" s="73" t="s">
        <v>690</v>
      </c>
      <c r="B62" s="55" t="s">
        <v>691</v>
      </c>
      <c r="C62" s="56" t="s">
        <v>692</v>
      </c>
      <c r="D62" s="177"/>
      <c r="E62" s="177"/>
      <c r="F62" s="177"/>
      <c r="G62" s="177"/>
      <c r="H62" s="177"/>
      <c r="I62" s="177"/>
      <c r="J62" s="233">
        <v>1</v>
      </c>
      <c r="K62" s="178"/>
      <c r="L62" s="178"/>
      <c r="M62" s="179"/>
      <c r="N62" s="71"/>
      <c r="O62" s="179"/>
      <c r="P62" s="140"/>
      <c r="Q62" s="48"/>
      <c r="R62" s="152">
        <v>30000</v>
      </c>
      <c r="S62" s="48"/>
    </row>
    <row r="63" spans="1:19" ht="64.5" customHeight="1" thickBot="1" x14ac:dyDescent="0.35">
      <c r="A63" s="73" t="s">
        <v>693</v>
      </c>
      <c r="B63" s="55" t="s">
        <v>694</v>
      </c>
      <c r="C63" s="151" t="s">
        <v>594</v>
      </c>
      <c r="D63" s="177"/>
      <c r="E63" s="177"/>
      <c r="F63" s="71"/>
      <c r="G63" s="177"/>
      <c r="H63" s="177"/>
      <c r="I63" s="177"/>
      <c r="J63" s="178"/>
      <c r="K63" s="71"/>
      <c r="L63" s="233">
        <v>1</v>
      </c>
      <c r="M63" s="233">
        <v>1</v>
      </c>
      <c r="N63" s="179"/>
      <c r="O63" s="179"/>
      <c r="P63" s="130"/>
      <c r="Q63" s="48"/>
      <c r="R63" s="152">
        <v>30000</v>
      </c>
      <c r="S63" s="48"/>
    </row>
    <row r="64" spans="1:19" ht="18" thickBot="1" x14ac:dyDescent="0.35">
      <c r="A64" s="46"/>
      <c r="B64" s="182"/>
      <c r="C64" s="177"/>
      <c r="D64" s="177"/>
      <c r="E64" s="177"/>
      <c r="F64" s="177"/>
      <c r="G64" s="177"/>
      <c r="H64" s="177"/>
      <c r="I64" s="177"/>
      <c r="J64" s="178"/>
      <c r="K64" s="178"/>
      <c r="L64" s="178"/>
      <c r="M64" s="179"/>
      <c r="N64" s="179"/>
      <c r="O64" s="179"/>
      <c r="P64" s="237">
        <f>P11+P16+P26+P38</f>
        <v>375000</v>
      </c>
      <c r="Q64" s="236"/>
      <c r="R64" s="211"/>
      <c r="S64" s="211"/>
    </row>
    <row r="65" spans="1:19" ht="16.5" thickBot="1" x14ac:dyDescent="0.3">
      <c r="A65" s="441"/>
      <c r="B65" s="441"/>
      <c r="C65" s="442"/>
      <c r="D65" s="443"/>
      <c r="E65" s="441"/>
      <c r="F65" s="441"/>
      <c r="G65" s="441"/>
      <c r="H65" s="441"/>
      <c r="I65" s="441"/>
      <c r="J65" s="441"/>
      <c r="K65" s="441"/>
      <c r="L65" s="441"/>
      <c r="M65" s="441"/>
      <c r="N65" s="441"/>
      <c r="O65" s="441"/>
      <c r="P65" s="328"/>
      <c r="Q65" s="329"/>
      <c r="R65" s="71"/>
      <c r="S65" s="71"/>
    </row>
    <row r="66" spans="1:19" ht="16.5" thickBot="1" x14ac:dyDescent="0.3">
      <c r="A66" s="604" t="s">
        <v>952</v>
      </c>
      <c r="B66" s="605"/>
      <c r="C66" s="605"/>
      <c r="D66" s="605"/>
      <c r="E66" s="605"/>
      <c r="F66" s="605"/>
      <c r="G66" s="605"/>
      <c r="H66" s="605"/>
      <c r="I66" s="605"/>
      <c r="J66" s="605"/>
      <c r="K66" s="605"/>
      <c r="L66" s="605"/>
      <c r="M66" s="605"/>
      <c r="N66" s="605"/>
      <c r="O66" s="606"/>
      <c r="P66" s="309">
        <f>P67+P68+P79</f>
        <v>10925834</v>
      </c>
      <c r="Q66" s="329"/>
      <c r="R66" s="71"/>
      <c r="S66" s="71"/>
    </row>
    <row r="67" spans="1:19" ht="15.75" x14ac:dyDescent="0.25">
      <c r="A67" s="635" t="s">
        <v>695</v>
      </c>
      <c r="B67" s="635"/>
      <c r="C67" s="635"/>
      <c r="D67" s="635"/>
      <c r="E67" s="635"/>
      <c r="F67" s="635"/>
      <c r="G67" s="635"/>
      <c r="H67" s="635"/>
      <c r="I67" s="635"/>
      <c r="J67" s="635"/>
      <c r="K67" s="635"/>
      <c r="L67" s="635"/>
      <c r="M67" s="635"/>
      <c r="N67" s="635"/>
      <c r="O67" s="635"/>
      <c r="P67" s="444">
        <v>470000</v>
      </c>
      <c r="Q67" s="329"/>
      <c r="R67" s="71"/>
      <c r="S67" s="71"/>
    </row>
    <row r="68" spans="1:19" ht="15.75" x14ac:dyDescent="0.25">
      <c r="A68" s="635" t="s">
        <v>696</v>
      </c>
      <c r="B68" s="635"/>
      <c r="C68" s="635"/>
      <c r="D68" s="635"/>
      <c r="E68" s="635"/>
      <c r="F68" s="635"/>
      <c r="G68" s="635"/>
      <c r="H68" s="635"/>
      <c r="I68" s="635"/>
      <c r="J68" s="635"/>
      <c r="K68" s="635"/>
      <c r="L68" s="635"/>
      <c r="M68" s="635"/>
      <c r="N68" s="635"/>
      <c r="O68" s="635"/>
      <c r="P68" s="444">
        <v>270000</v>
      </c>
      <c r="Q68" s="71"/>
      <c r="R68" s="71"/>
      <c r="S68" s="71"/>
    </row>
    <row r="69" spans="1:19" ht="15.75" x14ac:dyDescent="0.25">
      <c r="A69" s="635" t="s">
        <v>697</v>
      </c>
      <c r="B69" s="635"/>
      <c r="C69" s="635"/>
      <c r="D69" s="635"/>
      <c r="E69" s="635"/>
      <c r="F69" s="635"/>
      <c r="G69" s="635"/>
      <c r="H69" s="635"/>
      <c r="I69" s="635"/>
      <c r="J69" s="635"/>
      <c r="K69" s="635"/>
      <c r="L69" s="635"/>
      <c r="M69" s="635"/>
      <c r="N69" s="635"/>
      <c r="O69" s="635"/>
      <c r="P69" s="444">
        <f>P79</f>
        <v>10185834</v>
      </c>
      <c r="Q69" s="71"/>
      <c r="R69" s="71"/>
      <c r="S69" s="71"/>
    </row>
    <row r="70" spans="1:19" ht="15.75" x14ac:dyDescent="0.25">
      <c r="A70" s="610" t="s">
        <v>24</v>
      </c>
      <c r="B70" s="611"/>
      <c r="C70" s="611"/>
      <c r="D70" s="611"/>
      <c r="E70" s="611"/>
      <c r="F70" s="611"/>
      <c r="G70" s="611"/>
      <c r="H70" s="611"/>
      <c r="I70" s="611"/>
      <c r="J70" s="611"/>
      <c r="K70" s="611"/>
      <c r="L70" s="611"/>
      <c r="M70" s="611"/>
      <c r="N70" s="611"/>
      <c r="O70" s="612"/>
      <c r="P70" s="311">
        <v>8520000</v>
      </c>
      <c r="Q70" s="71"/>
      <c r="R70" s="71"/>
      <c r="S70" s="71"/>
    </row>
    <row r="71" spans="1:19" ht="15" customHeight="1" x14ac:dyDescent="0.25">
      <c r="A71" s="610" t="s">
        <v>27</v>
      </c>
      <c r="B71" s="611"/>
      <c r="C71" s="611"/>
      <c r="D71" s="611"/>
      <c r="E71" s="611"/>
      <c r="F71" s="611"/>
      <c r="G71" s="611"/>
      <c r="H71" s="611"/>
      <c r="I71" s="611"/>
      <c r="J71" s="611"/>
      <c r="K71" s="611"/>
      <c r="L71" s="611"/>
      <c r="M71" s="611"/>
      <c r="N71" s="611"/>
      <c r="O71" s="612"/>
      <c r="P71" s="311">
        <v>604068</v>
      </c>
      <c r="Q71" s="71"/>
      <c r="R71" s="71"/>
      <c r="S71" s="71"/>
    </row>
    <row r="72" spans="1:19" ht="15" customHeight="1" x14ac:dyDescent="0.25">
      <c r="A72" s="610" t="s">
        <v>28</v>
      </c>
      <c r="B72" s="611"/>
      <c r="C72" s="611"/>
      <c r="D72" s="611"/>
      <c r="E72" s="611"/>
      <c r="F72" s="611"/>
      <c r="G72" s="611"/>
      <c r="H72" s="611"/>
      <c r="I72" s="611"/>
      <c r="J72" s="611"/>
      <c r="K72" s="611"/>
      <c r="L72" s="611"/>
      <c r="M72" s="611"/>
      <c r="N72" s="611"/>
      <c r="O72" s="612"/>
      <c r="P72" s="311">
        <v>604920</v>
      </c>
      <c r="Q72" s="71"/>
      <c r="R72" s="71"/>
      <c r="S72" s="71"/>
    </row>
    <row r="73" spans="1:19" ht="15" customHeight="1" thickBot="1" x14ac:dyDescent="0.3">
      <c r="A73" s="610" t="s">
        <v>29</v>
      </c>
      <c r="B73" s="611"/>
      <c r="C73" s="611"/>
      <c r="D73" s="611"/>
      <c r="E73" s="611"/>
      <c r="F73" s="611"/>
      <c r="G73" s="611"/>
      <c r="H73" s="611"/>
      <c r="I73" s="611"/>
      <c r="J73" s="611"/>
      <c r="K73" s="611"/>
      <c r="L73" s="611"/>
      <c r="M73" s="611"/>
      <c r="N73" s="611"/>
      <c r="O73" s="612"/>
      <c r="P73" s="311">
        <v>81846</v>
      </c>
      <c r="Q73" s="71"/>
      <c r="R73" s="71"/>
      <c r="S73" s="71"/>
    </row>
    <row r="74" spans="1:19" ht="16.5" thickBot="1" x14ac:dyDescent="0.3">
      <c r="A74" s="607" t="s">
        <v>36</v>
      </c>
      <c r="B74" s="608"/>
      <c r="C74" s="608"/>
      <c r="D74" s="608"/>
      <c r="E74" s="608"/>
      <c r="F74" s="608"/>
      <c r="G74" s="608"/>
      <c r="H74" s="608"/>
      <c r="I74" s="608"/>
      <c r="J74" s="608"/>
      <c r="K74" s="608"/>
      <c r="L74" s="608"/>
      <c r="M74" s="608"/>
      <c r="N74" s="608"/>
      <c r="O74" s="609"/>
      <c r="P74" s="309">
        <f>P70+P71+P72+P73</f>
        <v>9810834</v>
      </c>
      <c r="Q74" s="71"/>
      <c r="R74" s="71"/>
      <c r="S74" s="71"/>
    </row>
    <row r="75" spans="1:19" ht="15.75" x14ac:dyDescent="0.25">
      <c r="A75" s="541" t="s">
        <v>945</v>
      </c>
      <c r="B75" s="542"/>
      <c r="C75" s="542"/>
      <c r="D75" s="542"/>
      <c r="E75" s="542"/>
      <c r="F75" s="542"/>
      <c r="G75" s="542"/>
      <c r="H75" s="542"/>
      <c r="I75" s="542"/>
      <c r="J75" s="542"/>
      <c r="K75" s="542"/>
      <c r="L75" s="542"/>
      <c r="M75" s="542"/>
      <c r="N75" s="542"/>
      <c r="O75" s="543"/>
      <c r="P75" s="311">
        <v>200000</v>
      </c>
      <c r="Q75" s="71"/>
      <c r="R75" s="71"/>
      <c r="S75" s="71"/>
    </row>
    <row r="76" spans="1:19" ht="15.75" x14ac:dyDescent="0.25">
      <c r="A76" s="541" t="s">
        <v>955</v>
      </c>
      <c r="B76" s="542"/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3"/>
      <c r="P76" s="311">
        <v>175000</v>
      </c>
      <c r="Q76" s="71"/>
      <c r="R76" s="71"/>
      <c r="S76" s="71"/>
    </row>
    <row r="77" spans="1:19" ht="16.5" thickBot="1" x14ac:dyDescent="0.3">
      <c r="A77" s="541" t="s">
        <v>947</v>
      </c>
      <c r="B77" s="542"/>
      <c r="C77" s="542"/>
      <c r="D77" s="542"/>
      <c r="E77" s="542"/>
      <c r="F77" s="542"/>
      <c r="G77" s="542"/>
      <c r="H77" s="542"/>
      <c r="I77" s="542"/>
      <c r="J77" s="542"/>
      <c r="K77" s="542"/>
      <c r="L77" s="542"/>
      <c r="M77" s="542"/>
      <c r="N77" s="542"/>
      <c r="O77" s="543"/>
      <c r="P77" s="297"/>
      <c r="Q77" s="71"/>
      <c r="R77" s="71"/>
      <c r="S77" s="71"/>
    </row>
    <row r="78" spans="1:19" ht="16.5" thickBot="1" x14ac:dyDescent="0.3">
      <c r="A78" s="601" t="s">
        <v>948</v>
      </c>
      <c r="B78" s="602"/>
      <c r="C78" s="602"/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3"/>
      <c r="P78" s="309">
        <f>P75+P76</f>
        <v>375000</v>
      </c>
      <c r="Q78" s="71"/>
      <c r="R78" s="71"/>
      <c r="S78" s="71"/>
    </row>
    <row r="79" spans="1:19" ht="16.5" thickBot="1" x14ac:dyDescent="0.3">
      <c r="A79" s="601" t="s">
        <v>949</v>
      </c>
      <c r="B79" s="602"/>
      <c r="C79" s="602"/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3"/>
      <c r="P79" s="309">
        <f>P74+P78</f>
        <v>10185834</v>
      </c>
      <c r="Q79" s="445" t="s">
        <v>698</v>
      </c>
      <c r="R79" s="71"/>
      <c r="S79" s="71"/>
    </row>
    <row r="80" spans="1:19" ht="16.5" thickBot="1" x14ac:dyDescent="0.3">
      <c r="A80" s="638" t="s">
        <v>974</v>
      </c>
      <c r="B80" s="639"/>
      <c r="C80" s="639"/>
      <c r="D80" s="639"/>
      <c r="E80" s="639"/>
      <c r="F80" s="639"/>
      <c r="G80" s="639"/>
      <c r="H80" s="639"/>
      <c r="I80" s="639"/>
      <c r="J80" s="639"/>
      <c r="K80" s="639"/>
      <c r="L80" s="639"/>
      <c r="M80" s="639"/>
      <c r="N80" s="639"/>
      <c r="O80" s="640"/>
      <c r="P80" s="446"/>
      <c r="Q80" s="447"/>
      <c r="R80" s="71"/>
      <c r="S80" s="71"/>
    </row>
    <row r="81" spans="1:19" ht="16.5" thickBot="1" x14ac:dyDescent="0.3">
      <c r="A81" s="636" t="s">
        <v>903</v>
      </c>
      <c r="B81" s="636"/>
      <c r="C81" s="636"/>
      <c r="D81" s="636"/>
      <c r="E81" s="636"/>
      <c r="F81" s="636"/>
      <c r="G81" s="636"/>
      <c r="H81" s="636"/>
      <c r="I81" s="636"/>
      <c r="J81" s="636"/>
      <c r="K81" s="636"/>
      <c r="L81" s="636"/>
      <c r="M81" s="636"/>
      <c r="N81" s="636"/>
      <c r="O81" s="637"/>
      <c r="P81" s="448">
        <f>P79+P80</f>
        <v>10185834</v>
      </c>
      <c r="Q81" s="244"/>
      <c r="R81" s="71"/>
      <c r="S81" s="71"/>
    </row>
    <row r="86" spans="1:19" x14ac:dyDescent="0.25">
      <c r="P86" s="2"/>
    </row>
    <row r="87" spans="1:19" x14ac:dyDescent="0.25">
      <c r="P87" s="2"/>
    </row>
    <row r="88" spans="1:19" x14ac:dyDescent="0.25">
      <c r="P88" s="1"/>
    </row>
  </sheetData>
  <mergeCells count="30">
    <mergeCell ref="J9:L9"/>
    <mergeCell ref="M9:O9"/>
    <mergeCell ref="P9:R9"/>
    <mergeCell ref="S9:S10"/>
    <mergeCell ref="A67:O67"/>
    <mergeCell ref="A9:A10"/>
    <mergeCell ref="B9:B10"/>
    <mergeCell ref="C9:C10"/>
    <mergeCell ref="D9:F9"/>
    <mergeCell ref="G9:I9"/>
    <mergeCell ref="A66:O66"/>
    <mergeCell ref="A1:S1"/>
    <mergeCell ref="A2:S2"/>
    <mergeCell ref="A3:S3"/>
    <mergeCell ref="A4:C4"/>
    <mergeCell ref="A5:C5"/>
    <mergeCell ref="A68:O68"/>
    <mergeCell ref="A75:O75"/>
    <mergeCell ref="A81:O81"/>
    <mergeCell ref="A79:O79"/>
    <mergeCell ref="A80:O80"/>
    <mergeCell ref="A69:O69"/>
    <mergeCell ref="A70:O70"/>
    <mergeCell ref="A71:O71"/>
    <mergeCell ref="A72:O72"/>
    <mergeCell ref="A73:O73"/>
    <mergeCell ref="A74:O74"/>
    <mergeCell ref="A76:O76"/>
    <mergeCell ref="A78:O78"/>
    <mergeCell ref="A77:O7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zoomScale="82" zoomScaleNormal="82" workbookViewId="0">
      <selection activeCell="A6" sqref="A6:C6"/>
    </sheetView>
  </sheetViews>
  <sheetFormatPr baseColWidth="10" defaultRowHeight="15" x14ac:dyDescent="0.25"/>
  <cols>
    <col min="1" max="1" width="56.5703125" style="68" customWidth="1"/>
    <col min="2" max="2" width="24.42578125" style="68" customWidth="1"/>
    <col min="3" max="3" width="17.85546875" style="212" customWidth="1"/>
    <col min="4" max="4" width="5.28515625" style="68" customWidth="1"/>
    <col min="5" max="5" width="6.28515625" style="68" customWidth="1"/>
    <col min="6" max="7" width="6.5703125" style="68" customWidth="1"/>
    <col min="8" max="8" width="7.7109375" style="68" customWidth="1"/>
    <col min="9" max="9" width="6.7109375" style="68" customWidth="1"/>
    <col min="10" max="10" width="6.5703125" style="68" customWidth="1"/>
    <col min="11" max="11" width="6.42578125" style="68" customWidth="1"/>
    <col min="12" max="12" width="6.85546875" style="68" customWidth="1"/>
    <col min="13" max="13" width="7.5703125" style="68" customWidth="1"/>
    <col min="14" max="14" width="7.140625" style="68" customWidth="1"/>
    <col min="15" max="15" width="4.5703125" style="68" customWidth="1"/>
    <col min="16" max="16" width="19" style="68" customWidth="1"/>
    <col min="17" max="17" width="18.42578125" style="68" customWidth="1"/>
    <col min="18" max="18" width="13.5703125" style="68" customWidth="1"/>
    <col min="19" max="19" width="25" style="68" customWidth="1"/>
    <col min="20" max="256" width="11.42578125" style="68"/>
    <col min="257" max="257" width="56.5703125" style="68" customWidth="1"/>
    <col min="258" max="258" width="24.42578125" style="68" customWidth="1"/>
    <col min="259" max="259" width="17.85546875" style="68" customWidth="1"/>
    <col min="260" max="260" width="5.28515625" style="68" customWidth="1"/>
    <col min="261" max="261" width="6.28515625" style="68" customWidth="1"/>
    <col min="262" max="262" width="5.28515625" style="68" customWidth="1"/>
    <col min="263" max="263" width="5.42578125" style="68" customWidth="1"/>
    <col min="264" max="264" width="5" style="68" customWidth="1"/>
    <col min="265" max="265" width="5.28515625" style="68" customWidth="1"/>
    <col min="266" max="266" width="5" style="68" customWidth="1"/>
    <col min="267" max="267" width="3.7109375" style="68" customWidth="1"/>
    <col min="268" max="268" width="5.5703125" style="68" customWidth="1"/>
    <col min="269" max="269" width="5" style="68" customWidth="1"/>
    <col min="270" max="270" width="5.42578125" style="68" customWidth="1"/>
    <col min="271" max="271" width="4.5703125" style="68" customWidth="1"/>
    <col min="272" max="272" width="19" style="68" customWidth="1"/>
    <col min="273" max="273" width="16.85546875" style="68" customWidth="1"/>
    <col min="274" max="274" width="13.5703125" style="68" customWidth="1"/>
    <col min="275" max="275" width="25" style="68" customWidth="1"/>
    <col min="276" max="512" width="11.42578125" style="68"/>
    <col min="513" max="513" width="56.5703125" style="68" customWidth="1"/>
    <col min="514" max="514" width="24.42578125" style="68" customWidth="1"/>
    <col min="515" max="515" width="17.85546875" style="68" customWidth="1"/>
    <col min="516" max="516" width="5.28515625" style="68" customWidth="1"/>
    <col min="517" max="517" width="6.28515625" style="68" customWidth="1"/>
    <col min="518" max="518" width="5.28515625" style="68" customWidth="1"/>
    <col min="519" max="519" width="5.42578125" style="68" customWidth="1"/>
    <col min="520" max="520" width="5" style="68" customWidth="1"/>
    <col min="521" max="521" width="5.28515625" style="68" customWidth="1"/>
    <col min="522" max="522" width="5" style="68" customWidth="1"/>
    <col min="523" max="523" width="3.7109375" style="68" customWidth="1"/>
    <col min="524" max="524" width="5.5703125" style="68" customWidth="1"/>
    <col min="525" max="525" width="5" style="68" customWidth="1"/>
    <col min="526" max="526" width="5.42578125" style="68" customWidth="1"/>
    <col min="527" max="527" width="4.5703125" style="68" customWidth="1"/>
    <col min="528" max="528" width="19" style="68" customWidth="1"/>
    <col min="529" max="529" width="16.85546875" style="68" customWidth="1"/>
    <col min="530" max="530" width="13.5703125" style="68" customWidth="1"/>
    <col min="531" max="531" width="25" style="68" customWidth="1"/>
    <col min="532" max="768" width="11.42578125" style="68"/>
    <col min="769" max="769" width="56.5703125" style="68" customWidth="1"/>
    <col min="770" max="770" width="24.42578125" style="68" customWidth="1"/>
    <col min="771" max="771" width="17.85546875" style="68" customWidth="1"/>
    <col min="772" max="772" width="5.28515625" style="68" customWidth="1"/>
    <col min="773" max="773" width="6.28515625" style="68" customWidth="1"/>
    <col min="774" max="774" width="5.28515625" style="68" customWidth="1"/>
    <col min="775" max="775" width="5.42578125" style="68" customWidth="1"/>
    <col min="776" max="776" width="5" style="68" customWidth="1"/>
    <col min="777" max="777" width="5.28515625" style="68" customWidth="1"/>
    <col min="778" max="778" width="5" style="68" customWidth="1"/>
    <col min="779" max="779" width="3.7109375" style="68" customWidth="1"/>
    <col min="780" max="780" width="5.5703125" style="68" customWidth="1"/>
    <col min="781" max="781" width="5" style="68" customWidth="1"/>
    <col min="782" max="782" width="5.42578125" style="68" customWidth="1"/>
    <col min="783" max="783" width="4.5703125" style="68" customWidth="1"/>
    <col min="784" max="784" width="19" style="68" customWidth="1"/>
    <col min="785" max="785" width="16.85546875" style="68" customWidth="1"/>
    <col min="786" max="786" width="13.5703125" style="68" customWidth="1"/>
    <col min="787" max="787" width="25" style="68" customWidth="1"/>
    <col min="788" max="1024" width="11.42578125" style="68"/>
    <col min="1025" max="1025" width="56.5703125" style="68" customWidth="1"/>
    <col min="1026" max="1026" width="24.42578125" style="68" customWidth="1"/>
    <col min="1027" max="1027" width="17.85546875" style="68" customWidth="1"/>
    <col min="1028" max="1028" width="5.28515625" style="68" customWidth="1"/>
    <col min="1029" max="1029" width="6.28515625" style="68" customWidth="1"/>
    <col min="1030" max="1030" width="5.28515625" style="68" customWidth="1"/>
    <col min="1031" max="1031" width="5.42578125" style="68" customWidth="1"/>
    <col min="1032" max="1032" width="5" style="68" customWidth="1"/>
    <col min="1033" max="1033" width="5.28515625" style="68" customWidth="1"/>
    <col min="1034" max="1034" width="5" style="68" customWidth="1"/>
    <col min="1035" max="1035" width="3.7109375" style="68" customWidth="1"/>
    <col min="1036" max="1036" width="5.5703125" style="68" customWidth="1"/>
    <col min="1037" max="1037" width="5" style="68" customWidth="1"/>
    <col min="1038" max="1038" width="5.42578125" style="68" customWidth="1"/>
    <col min="1039" max="1039" width="4.5703125" style="68" customWidth="1"/>
    <col min="1040" max="1040" width="19" style="68" customWidth="1"/>
    <col min="1041" max="1041" width="16.85546875" style="68" customWidth="1"/>
    <col min="1042" max="1042" width="13.5703125" style="68" customWidth="1"/>
    <col min="1043" max="1043" width="25" style="68" customWidth="1"/>
    <col min="1044" max="1280" width="11.42578125" style="68"/>
    <col min="1281" max="1281" width="56.5703125" style="68" customWidth="1"/>
    <col min="1282" max="1282" width="24.42578125" style="68" customWidth="1"/>
    <col min="1283" max="1283" width="17.85546875" style="68" customWidth="1"/>
    <col min="1284" max="1284" width="5.28515625" style="68" customWidth="1"/>
    <col min="1285" max="1285" width="6.28515625" style="68" customWidth="1"/>
    <col min="1286" max="1286" width="5.28515625" style="68" customWidth="1"/>
    <col min="1287" max="1287" width="5.42578125" style="68" customWidth="1"/>
    <col min="1288" max="1288" width="5" style="68" customWidth="1"/>
    <col min="1289" max="1289" width="5.28515625" style="68" customWidth="1"/>
    <col min="1290" max="1290" width="5" style="68" customWidth="1"/>
    <col min="1291" max="1291" width="3.7109375" style="68" customWidth="1"/>
    <col min="1292" max="1292" width="5.5703125" style="68" customWidth="1"/>
    <col min="1293" max="1293" width="5" style="68" customWidth="1"/>
    <col min="1294" max="1294" width="5.42578125" style="68" customWidth="1"/>
    <col min="1295" max="1295" width="4.5703125" style="68" customWidth="1"/>
    <col min="1296" max="1296" width="19" style="68" customWidth="1"/>
    <col min="1297" max="1297" width="16.85546875" style="68" customWidth="1"/>
    <col min="1298" max="1298" width="13.5703125" style="68" customWidth="1"/>
    <col min="1299" max="1299" width="25" style="68" customWidth="1"/>
    <col min="1300" max="1536" width="11.42578125" style="68"/>
    <col min="1537" max="1537" width="56.5703125" style="68" customWidth="1"/>
    <col min="1538" max="1538" width="24.42578125" style="68" customWidth="1"/>
    <col min="1539" max="1539" width="17.85546875" style="68" customWidth="1"/>
    <col min="1540" max="1540" width="5.28515625" style="68" customWidth="1"/>
    <col min="1541" max="1541" width="6.28515625" style="68" customWidth="1"/>
    <col min="1542" max="1542" width="5.28515625" style="68" customWidth="1"/>
    <col min="1543" max="1543" width="5.42578125" style="68" customWidth="1"/>
    <col min="1544" max="1544" width="5" style="68" customWidth="1"/>
    <col min="1545" max="1545" width="5.28515625" style="68" customWidth="1"/>
    <col min="1546" max="1546" width="5" style="68" customWidth="1"/>
    <col min="1547" max="1547" width="3.7109375" style="68" customWidth="1"/>
    <col min="1548" max="1548" width="5.5703125" style="68" customWidth="1"/>
    <col min="1549" max="1549" width="5" style="68" customWidth="1"/>
    <col min="1550" max="1550" width="5.42578125" style="68" customWidth="1"/>
    <col min="1551" max="1551" width="4.5703125" style="68" customWidth="1"/>
    <col min="1552" max="1552" width="19" style="68" customWidth="1"/>
    <col min="1553" max="1553" width="16.85546875" style="68" customWidth="1"/>
    <col min="1554" max="1554" width="13.5703125" style="68" customWidth="1"/>
    <col min="1555" max="1555" width="25" style="68" customWidth="1"/>
    <col min="1556" max="1792" width="11.42578125" style="68"/>
    <col min="1793" max="1793" width="56.5703125" style="68" customWidth="1"/>
    <col min="1794" max="1794" width="24.42578125" style="68" customWidth="1"/>
    <col min="1795" max="1795" width="17.85546875" style="68" customWidth="1"/>
    <col min="1796" max="1796" width="5.28515625" style="68" customWidth="1"/>
    <col min="1797" max="1797" width="6.28515625" style="68" customWidth="1"/>
    <col min="1798" max="1798" width="5.28515625" style="68" customWidth="1"/>
    <col min="1799" max="1799" width="5.42578125" style="68" customWidth="1"/>
    <col min="1800" max="1800" width="5" style="68" customWidth="1"/>
    <col min="1801" max="1801" width="5.28515625" style="68" customWidth="1"/>
    <col min="1802" max="1802" width="5" style="68" customWidth="1"/>
    <col min="1803" max="1803" width="3.7109375" style="68" customWidth="1"/>
    <col min="1804" max="1804" width="5.5703125" style="68" customWidth="1"/>
    <col min="1805" max="1805" width="5" style="68" customWidth="1"/>
    <col min="1806" max="1806" width="5.42578125" style="68" customWidth="1"/>
    <col min="1807" max="1807" width="4.5703125" style="68" customWidth="1"/>
    <col min="1808" max="1808" width="19" style="68" customWidth="1"/>
    <col min="1809" max="1809" width="16.85546875" style="68" customWidth="1"/>
    <col min="1810" max="1810" width="13.5703125" style="68" customWidth="1"/>
    <col min="1811" max="1811" width="25" style="68" customWidth="1"/>
    <col min="1812" max="2048" width="11.42578125" style="68"/>
    <col min="2049" max="2049" width="56.5703125" style="68" customWidth="1"/>
    <col min="2050" max="2050" width="24.42578125" style="68" customWidth="1"/>
    <col min="2051" max="2051" width="17.85546875" style="68" customWidth="1"/>
    <col min="2052" max="2052" width="5.28515625" style="68" customWidth="1"/>
    <col min="2053" max="2053" width="6.28515625" style="68" customWidth="1"/>
    <col min="2054" max="2054" width="5.28515625" style="68" customWidth="1"/>
    <col min="2055" max="2055" width="5.42578125" style="68" customWidth="1"/>
    <col min="2056" max="2056" width="5" style="68" customWidth="1"/>
    <col min="2057" max="2057" width="5.28515625" style="68" customWidth="1"/>
    <col min="2058" max="2058" width="5" style="68" customWidth="1"/>
    <col min="2059" max="2059" width="3.7109375" style="68" customWidth="1"/>
    <col min="2060" max="2060" width="5.5703125" style="68" customWidth="1"/>
    <col min="2061" max="2061" width="5" style="68" customWidth="1"/>
    <col min="2062" max="2062" width="5.42578125" style="68" customWidth="1"/>
    <col min="2063" max="2063" width="4.5703125" style="68" customWidth="1"/>
    <col min="2064" max="2064" width="19" style="68" customWidth="1"/>
    <col min="2065" max="2065" width="16.85546875" style="68" customWidth="1"/>
    <col min="2066" max="2066" width="13.5703125" style="68" customWidth="1"/>
    <col min="2067" max="2067" width="25" style="68" customWidth="1"/>
    <col min="2068" max="2304" width="11.42578125" style="68"/>
    <col min="2305" max="2305" width="56.5703125" style="68" customWidth="1"/>
    <col min="2306" max="2306" width="24.42578125" style="68" customWidth="1"/>
    <col min="2307" max="2307" width="17.85546875" style="68" customWidth="1"/>
    <col min="2308" max="2308" width="5.28515625" style="68" customWidth="1"/>
    <col min="2309" max="2309" width="6.28515625" style="68" customWidth="1"/>
    <col min="2310" max="2310" width="5.28515625" style="68" customWidth="1"/>
    <col min="2311" max="2311" width="5.42578125" style="68" customWidth="1"/>
    <col min="2312" max="2312" width="5" style="68" customWidth="1"/>
    <col min="2313" max="2313" width="5.28515625" style="68" customWidth="1"/>
    <col min="2314" max="2314" width="5" style="68" customWidth="1"/>
    <col min="2315" max="2315" width="3.7109375" style="68" customWidth="1"/>
    <col min="2316" max="2316" width="5.5703125" style="68" customWidth="1"/>
    <col min="2317" max="2317" width="5" style="68" customWidth="1"/>
    <col min="2318" max="2318" width="5.42578125" style="68" customWidth="1"/>
    <col min="2319" max="2319" width="4.5703125" style="68" customWidth="1"/>
    <col min="2320" max="2320" width="19" style="68" customWidth="1"/>
    <col min="2321" max="2321" width="16.85546875" style="68" customWidth="1"/>
    <col min="2322" max="2322" width="13.5703125" style="68" customWidth="1"/>
    <col min="2323" max="2323" width="25" style="68" customWidth="1"/>
    <col min="2324" max="2560" width="11.42578125" style="68"/>
    <col min="2561" max="2561" width="56.5703125" style="68" customWidth="1"/>
    <col min="2562" max="2562" width="24.42578125" style="68" customWidth="1"/>
    <col min="2563" max="2563" width="17.85546875" style="68" customWidth="1"/>
    <col min="2564" max="2564" width="5.28515625" style="68" customWidth="1"/>
    <col min="2565" max="2565" width="6.28515625" style="68" customWidth="1"/>
    <col min="2566" max="2566" width="5.28515625" style="68" customWidth="1"/>
    <col min="2567" max="2567" width="5.42578125" style="68" customWidth="1"/>
    <col min="2568" max="2568" width="5" style="68" customWidth="1"/>
    <col min="2569" max="2569" width="5.28515625" style="68" customWidth="1"/>
    <col min="2570" max="2570" width="5" style="68" customWidth="1"/>
    <col min="2571" max="2571" width="3.7109375" style="68" customWidth="1"/>
    <col min="2572" max="2572" width="5.5703125" style="68" customWidth="1"/>
    <col min="2573" max="2573" width="5" style="68" customWidth="1"/>
    <col min="2574" max="2574" width="5.42578125" style="68" customWidth="1"/>
    <col min="2575" max="2575" width="4.5703125" style="68" customWidth="1"/>
    <col min="2576" max="2576" width="19" style="68" customWidth="1"/>
    <col min="2577" max="2577" width="16.85546875" style="68" customWidth="1"/>
    <col min="2578" max="2578" width="13.5703125" style="68" customWidth="1"/>
    <col min="2579" max="2579" width="25" style="68" customWidth="1"/>
    <col min="2580" max="2816" width="11.42578125" style="68"/>
    <col min="2817" max="2817" width="56.5703125" style="68" customWidth="1"/>
    <col min="2818" max="2818" width="24.42578125" style="68" customWidth="1"/>
    <col min="2819" max="2819" width="17.85546875" style="68" customWidth="1"/>
    <col min="2820" max="2820" width="5.28515625" style="68" customWidth="1"/>
    <col min="2821" max="2821" width="6.28515625" style="68" customWidth="1"/>
    <col min="2822" max="2822" width="5.28515625" style="68" customWidth="1"/>
    <col min="2823" max="2823" width="5.42578125" style="68" customWidth="1"/>
    <col min="2824" max="2824" width="5" style="68" customWidth="1"/>
    <col min="2825" max="2825" width="5.28515625" style="68" customWidth="1"/>
    <col min="2826" max="2826" width="5" style="68" customWidth="1"/>
    <col min="2827" max="2827" width="3.7109375" style="68" customWidth="1"/>
    <col min="2828" max="2828" width="5.5703125" style="68" customWidth="1"/>
    <col min="2829" max="2829" width="5" style="68" customWidth="1"/>
    <col min="2830" max="2830" width="5.42578125" style="68" customWidth="1"/>
    <col min="2831" max="2831" width="4.5703125" style="68" customWidth="1"/>
    <col min="2832" max="2832" width="19" style="68" customWidth="1"/>
    <col min="2833" max="2833" width="16.85546875" style="68" customWidth="1"/>
    <col min="2834" max="2834" width="13.5703125" style="68" customWidth="1"/>
    <col min="2835" max="2835" width="25" style="68" customWidth="1"/>
    <col min="2836" max="3072" width="11.42578125" style="68"/>
    <col min="3073" max="3073" width="56.5703125" style="68" customWidth="1"/>
    <col min="3074" max="3074" width="24.42578125" style="68" customWidth="1"/>
    <col min="3075" max="3075" width="17.85546875" style="68" customWidth="1"/>
    <col min="3076" max="3076" width="5.28515625" style="68" customWidth="1"/>
    <col min="3077" max="3077" width="6.28515625" style="68" customWidth="1"/>
    <col min="3078" max="3078" width="5.28515625" style="68" customWidth="1"/>
    <col min="3079" max="3079" width="5.42578125" style="68" customWidth="1"/>
    <col min="3080" max="3080" width="5" style="68" customWidth="1"/>
    <col min="3081" max="3081" width="5.28515625" style="68" customWidth="1"/>
    <col min="3082" max="3082" width="5" style="68" customWidth="1"/>
    <col min="3083" max="3083" width="3.7109375" style="68" customWidth="1"/>
    <col min="3084" max="3084" width="5.5703125" style="68" customWidth="1"/>
    <col min="3085" max="3085" width="5" style="68" customWidth="1"/>
    <col min="3086" max="3086" width="5.42578125" style="68" customWidth="1"/>
    <col min="3087" max="3087" width="4.5703125" style="68" customWidth="1"/>
    <col min="3088" max="3088" width="19" style="68" customWidth="1"/>
    <col min="3089" max="3089" width="16.85546875" style="68" customWidth="1"/>
    <col min="3090" max="3090" width="13.5703125" style="68" customWidth="1"/>
    <col min="3091" max="3091" width="25" style="68" customWidth="1"/>
    <col min="3092" max="3328" width="11.42578125" style="68"/>
    <col min="3329" max="3329" width="56.5703125" style="68" customWidth="1"/>
    <col min="3330" max="3330" width="24.42578125" style="68" customWidth="1"/>
    <col min="3331" max="3331" width="17.85546875" style="68" customWidth="1"/>
    <col min="3332" max="3332" width="5.28515625" style="68" customWidth="1"/>
    <col min="3333" max="3333" width="6.28515625" style="68" customWidth="1"/>
    <col min="3334" max="3334" width="5.28515625" style="68" customWidth="1"/>
    <col min="3335" max="3335" width="5.42578125" style="68" customWidth="1"/>
    <col min="3336" max="3336" width="5" style="68" customWidth="1"/>
    <col min="3337" max="3337" width="5.28515625" style="68" customWidth="1"/>
    <col min="3338" max="3338" width="5" style="68" customWidth="1"/>
    <col min="3339" max="3339" width="3.7109375" style="68" customWidth="1"/>
    <col min="3340" max="3340" width="5.5703125" style="68" customWidth="1"/>
    <col min="3341" max="3341" width="5" style="68" customWidth="1"/>
    <col min="3342" max="3342" width="5.42578125" style="68" customWidth="1"/>
    <col min="3343" max="3343" width="4.5703125" style="68" customWidth="1"/>
    <col min="3344" max="3344" width="19" style="68" customWidth="1"/>
    <col min="3345" max="3345" width="16.85546875" style="68" customWidth="1"/>
    <col min="3346" max="3346" width="13.5703125" style="68" customWidth="1"/>
    <col min="3347" max="3347" width="25" style="68" customWidth="1"/>
    <col min="3348" max="3584" width="11.42578125" style="68"/>
    <col min="3585" max="3585" width="56.5703125" style="68" customWidth="1"/>
    <col min="3586" max="3586" width="24.42578125" style="68" customWidth="1"/>
    <col min="3587" max="3587" width="17.85546875" style="68" customWidth="1"/>
    <col min="3588" max="3588" width="5.28515625" style="68" customWidth="1"/>
    <col min="3589" max="3589" width="6.28515625" style="68" customWidth="1"/>
    <col min="3590" max="3590" width="5.28515625" style="68" customWidth="1"/>
    <col min="3591" max="3591" width="5.42578125" style="68" customWidth="1"/>
    <col min="3592" max="3592" width="5" style="68" customWidth="1"/>
    <col min="3593" max="3593" width="5.28515625" style="68" customWidth="1"/>
    <col min="3594" max="3594" width="5" style="68" customWidth="1"/>
    <col min="3595" max="3595" width="3.7109375" style="68" customWidth="1"/>
    <col min="3596" max="3596" width="5.5703125" style="68" customWidth="1"/>
    <col min="3597" max="3597" width="5" style="68" customWidth="1"/>
    <col min="3598" max="3598" width="5.42578125" style="68" customWidth="1"/>
    <col min="3599" max="3599" width="4.5703125" style="68" customWidth="1"/>
    <col min="3600" max="3600" width="19" style="68" customWidth="1"/>
    <col min="3601" max="3601" width="16.85546875" style="68" customWidth="1"/>
    <col min="3602" max="3602" width="13.5703125" style="68" customWidth="1"/>
    <col min="3603" max="3603" width="25" style="68" customWidth="1"/>
    <col min="3604" max="3840" width="11.42578125" style="68"/>
    <col min="3841" max="3841" width="56.5703125" style="68" customWidth="1"/>
    <col min="3842" max="3842" width="24.42578125" style="68" customWidth="1"/>
    <col min="3843" max="3843" width="17.85546875" style="68" customWidth="1"/>
    <col min="3844" max="3844" width="5.28515625" style="68" customWidth="1"/>
    <col min="3845" max="3845" width="6.28515625" style="68" customWidth="1"/>
    <col min="3846" max="3846" width="5.28515625" style="68" customWidth="1"/>
    <col min="3847" max="3847" width="5.42578125" style="68" customWidth="1"/>
    <col min="3848" max="3848" width="5" style="68" customWidth="1"/>
    <col min="3849" max="3849" width="5.28515625" style="68" customWidth="1"/>
    <col min="3850" max="3850" width="5" style="68" customWidth="1"/>
    <col min="3851" max="3851" width="3.7109375" style="68" customWidth="1"/>
    <col min="3852" max="3852" width="5.5703125" style="68" customWidth="1"/>
    <col min="3853" max="3853" width="5" style="68" customWidth="1"/>
    <col min="3854" max="3854" width="5.42578125" style="68" customWidth="1"/>
    <col min="3855" max="3855" width="4.5703125" style="68" customWidth="1"/>
    <col min="3856" max="3856" width="19" style="68" customWidth="1"/>
    <col min="3857" max="3857" width="16.85546875" style="68" customWidth="1"/>
    <col min="3858" max="3858" width="13.5703125" style="68" customWidth="1"/>
    <col min="3859" max="3859" width="25" style="68" customWidth="1"/>
    <col min="3860" max="4096" width="11.42578125" style="68"/>
    <col min="4097" max="4097" width="56.5703125" style="68" customWidth="1"/>
    <col min="4098" max="4098" width="24.42578125" style="68" customWidth="1"/>
    <col min="4099" max="4099" width="17.85546875" style="68" customWidth="1"/>
    <col min="4100" max="4100" width="5.28515625" style="68" customWidth="1"/>
    <col min="4101" max="4101" width="6.28515625" style="68" customWidth="1"/>
    <col min="4102" max="4102" width="5.28515625" style="68" customWidth="1"/>
    <col min="4103" max="4103" width="5.42578125" style="68" customWidth="1"/>
    <col min="4104" max="4104" width="5" style="68" customWidth="1"/>
    <col min="4105" max="4105" width="5.28515625" style="68" customWidth="1"/>
    <col min="4106" max="4106" width="5" style="68" customWidth="1"/>
    <col min="4107" max="4107" width="3.7109375" style="68" customWidth="1"/>
    <col min="4108" max="4108" width="5.5703125" style="68" customWidth="1"/>
    <col min="4109" max="4109" width="5" style="68" customWidth="1"/>
    <col min="4110" max="4110" width="5.42578125" style="68" customWidth="1"/>
    <col min="4111" max="4111" width="4.5703125" style="68" customWidth="1"/>
    <col min="4112" max="4112" width="19" style="68" customWidth="1"/>
    <col min="4113" max="4113" width="16.85546875" style="68" customWidth="1"/>
    <col min="4114" max="4114" width="13.5703125" style="68" customWidth="1"/>
    <col min="4115" max="4115" width="25" style="68" customWidth="1"/>
    <col min="4116" max="4352" width="11.42578125" style="68"/>
    <col min="4353" max="4353" width="56.5703125" style="68" customWidth="1"/>
    <col min="4354" max="4354" width="24.42578125" style="68" customWidth="1"/>
    <col min="4355" max="4355" width="17.85546875" style="68" customWidth="1"/>
    <col min="4356" max="4356" width="5.28515625" style="68" customWidth="1"/>
    <col min="4357" max="4357" width="6.28515625" style="68" customWidth="1"/>
    <col min="4358" max="4358" width="5.28515625" style="68" customWidth="1"/>
    <col min="4359" max="4359" width="5.42578125" style="68" customWidth="1"/>
    <col min="4360" max="4360" width="5" style="68" customWidth="1"/>
    <col min="4361" max="4361" width="5.28515625" style="68" customWidth="1"/>
    <col min="4362" max="4362" width="5" style="68" customWidth="1"/>
    <col min="4363" max="4363" width="3.7109375" style="68" customWidth="1"/>
    <col min="4364" max="4364" width="5.5703125" style="68" customWidth="1"/>
    <col min="4365" max="4365" width="5" style="68" customWidth="1"/>
    <col min="4366" max="4366" width="5.42578125" style="68" customWidth="1"/>
    <col min="4367" max="4367" width="4.5703125" style="68" customWidth="1"/>
    <col min="4368" max="4368" width="19" style="68" customWidth="1"/>
    <col min="4369" max="4369" width="16.85546875" style="68" customWidth="1"/>
    <col min="4370" max="4370" width="13.5703125" style="68" customWidth="1"/>
    <col min="4371" max="4371" width="25" style="68" customWidth="1"/>
    <col min="4372" max="4608" width="11.42578125" style="68"/>
    <col min="4609" max="4609" width="56.5703125" style="68" customWidth="1"/>
    <col min="4610" max="4610" width="24.42578125" style="68" customWidth="1"/>
    <col min="4611" max="4611" width="17.85546875" style="68" customWidth="1"/>
    <col min="4612" max="4612" width="5.28515625" style="68" customWidth="1"/>
    <col min="4613" max="4613" width="6.28515625" style="68" customWidth="1"/>
    <col min="4614" max="4614" width="5.28515625" style="68" customWidth="1"/>
    <col min="4615" max="4615" width="5.42578125" style="68" customWidth="1"/>
    <col min="4616" max="4616" width="5" style="68" customWidth="1"/>
    <col min="4617" max="4617" width="5.28515625" style="68" customWidth="1"/>
    <col min="4618" max="4618" width="5" style="68" customWidth="1"/>
    <col min="4619" max="4619" width="3.7109375" style="68" customWidth="1"/>
    <col min="4620" max="4620" width="5.5703125" style="68" customWidth="1"/>
    <col min="4621" max="4621" width="5" style="68" customWidth="1"/>
    <col min="4622" max="4622" width="5.42578125" style="68" customWidth="1"/>
    <col min="4623" max="4623" width="4.5703125" style="68" customWidth="1"/>
    <col min="4624" max="4624" width="19" style="68" customWidth="1"/>
    <col min="4625" max="4625" width="16.85546875" style="68" customWidth="1"/>
    <col min="4626" max="4626" width="13.5703125" style="68" customWidth="1"/>
    <col min="4627" max="4627" width="25" style="68" customWidth="1"/>
    <col min="4628" max="4864" width="11.42578125" style="68"/>
    <col min="4865" max="4865" width="56.5703125" style="68" customWidth="1"/>
    <col min="4866" max="4866" width="24.42578125" style="68" customWidth="1"/>
    <col min="4867" max="4867" width="17.85546875" style="68" customWidth="1"/>
    <col min="4868" max="4868" width="5.28515625" style="68" customWidth="1"/>
    <col min="4869" max="4869" width="6.28515625" style="68" customWidth="1"/>
    <col min="4870" max="4870" width="5.28515625" style="68" customWidth="1"/>
    <col min="4871" max="4871" width="5.42578125" style="68" customWidth="1"/>
    <col min="4872" max="4872" width="5" style="68" customWidth="1"/>
    <col min="4873" max="4873" width="5.28515625" style="68" customWidth="1"/>
    <col min="4874" max="4874" width="5" style="68" customWidth="1"/>
    <col min="4875" max="4875" width="3.7109375" style="68" customWidth="1"/>
    <col min="4876" max="4876" width="5.5703125" style="68" customWidth="1"/>
    <col min="4877" max="4877" width="5" style="68" customWidth="1"/>
    <col min="4878" max="4878" width="5.42578125" style="68" customWidth="1"/>
    <col min="4879" max="4879" width="4.5703125" style="68" customWidth="1"/>
    <col min="4880" max="4880" width="19" style="68" customWidth="1"/>
    <col min="4881" max="4881" width="16.85546875" style="68" customWidth="1"/>
    <col min="4882" max="4882" width="13.5703125" style="68" customWidth="1"/>
    <col min="4883" max="4883" width="25" style="68" customWidth="1"/>
    <col min="4884" max="5120" width="11.42578125" style="68"/>
    <col min="5121" max="5121" width="56.5703125" style="68" customWidth="1"/>
    <col min="5122" max="5122" width="24.42578125" style="68" customWidth="1"/>
    <col min="5123" max="5123" width="17.85546875" style="68" customWidth="1"/>
    <col min="5124" max="5124" width="5.28515625" style="68" customWidth="1"/>
    <col min="5125" max="5125" width="6.28515625" style="68" customWidth="1"/>
    <col min="5126" max="5126" width="5.28515625" style="68" customWidth="1"/>
    <col min="5127" max="5127" width="5.42578125" style="68" customWidth="1"/>
    <col min="5128" max="5128" width="5" style="68" customWidth="1"/>
    <col min="5129" max="5129" width="5.28515625" style="68" customWidth="1"/>
    <col min="5130" max="5130" width="5" style="68" customWidth="1"/>
    <col min="5131" max="5131" width="3.7109375" style="68" customWidth="1"/>
    <col min="5132" max="5132" width="5.5703125" style="68" customWidth="1"/>
    <col min="5133" max="5133" width="5" style="68" customWidth="1"/>
    <col min="5134" max="5134" width="5.42578125" style="68" customWidth="1"/>
    <col min="5135" max="5135" width="4.5703125" style="68" customWidth="1"/>
    <col min="5136" max="5136" width="19" style="68" customWidth="1"/>
    <col min="5137" max="5137" width="16.85546875" style="68" customWidth="1"/>
    <col min="5138" max="5138" width="13.5703125" style="68" customWidth="1"/>
    <col min="5139" max="5139" width="25" style="68" customWidth="1"/>
    <col min="5140" max="5376" width="11.42578125" style="68"/>
    <col min="5377" max="5377" width="56.5703125" style="68" customWidth="1"/>
    <col min="5378" max="5378" width="24.42578125" style="68" customWidth="1"/>
    <col min="5379" max="5379" width="17.85546875" style="68" customWidth="1"/>
    <col min="5380" max="5380" width="5.28515625" style="68" customWidth="1"/>
    <col min="5381" max="5381" width="6.28515625" style="68" customWidth="1"/>
    <col min="5382" max="5382" width="5.28515625" style="68" customWidth="1"/>
    <col min="5383" max="5383" width="5.42578125" style="68" customWidth="1"/>
    <col min="5384" max="5384" width="5" style="68" customWidth="1"/>
    <col min="5385" max="5385" width="5.28515625" style="68" customWidth="1"/>
    <col min="5386" max="5386" width="5" style="68" customWidth="1"/>
    <col min="5387" max="5387" width="3.7109375" style="68" customWidth="1"/>
    <col min="5388" max="5388" width="5.5703125" style="68" customWidth="1"/>
    <col min="5389" max="5389" width="5" style="68" customWidth="1"/>
    <col min="5390" max="5390" width="5.42578125" style="68" customWidth="1"/>
    <col min="5391" max="5391" width="4.5703125" style="68" customWidth="1"/>
    <col min="5392" max="5392" width="19" style="68" customWidth="1"/>
    <col min="5393" max="5393" width="16.85546875" style="68" customWidth="1"/>
    <col min="5394" max="5394" width="13.5703125" style="68" customWidth="1"/>
    <col min="5395" max="5395" width="25" style="68" customWidth="1"/>
    <col min="5396" max="5632" width="11.42578125" style="68"/>
    <col min="5633" max="5633" width="56.5703125" style="68" customWidth="1"/>
    <col min="5634" max="5634" width="24.42578125" style="68" customWidth="1"/>
    <col min="5635" max="5635" width="17.85546875" style="68" customWidth="1"/>
    <col min="5636" max="5636" width="5.28515625" style="68" customWidth="1"/>
    <col min="5637" max="5637" width="6.28515625" style="68" customWidth="1"/>
    <col min="5638" max="5638" width="5.28515625" style="68" customWidth="1"/>
    <col min="5639" max="5639" width="5.42578125" style="68" customWidth="1"/>
    <col min="5640" max="5640" width="5" style="68" customWidth="1"/>
    <col min="5641" max="5641" width="5.28515625" style="68" customWidth="1"/>
    <col min="5642" max="5642" width="5" style="68" customWidth="1"/>
    <col min="5643" max="5643" width="3.7109375" style="68" customWidth="1"/>
    <col min="5644" max="5644" width="5.5703125" style="68" customWidth="1"/>
    <col min="5645" max="5645" width="5" style="68" customWidth="1"/>
    <col min="5646" max="5646" width="5.42578125" style="68" customWidth="1"/>
    <col min="5647" max="5647" width="4.5703125" style="68" customWidth="1"/>
    <col min="5648" max="5648" width="19" style="68" customWidth="1"/>
    <col min="5649" max="5649" width="16.85546875" style="68" customWidth="1"/>
    <col min="5650" max="5650" width="13.5703125" style="68" customWidth="1"/>
    <col min="5651" max="5651" width="25" style="68" customWidth="1"/>
    <col min="5652" max="5888" width="11.42578125" style="68"/>
    <col min="5889" max="5889" width="56.5703125" style="68" customWidth="1"/>
    <col min="5890" max="5890" width="24.42578125" style="68" customWidth="1"/>
    <col min="5891" max="5891" width="17.85546875" style="68" customWidth="1"/>
    <col min="5892" max="5892" width="5.28515625" style="68" customWidth="1"/>
    <col min="5893" max="5893" width="6.28515625" style="68" customWidth="1"/>
    <col min="5894" max="5894" width="5.28515625" style="68" customWidth="1"/>
    <col min="5895" max="5895" width="5.42578125" style="68" customWidth="1"/>
    <col min="5896" max="5896" width="5" style="68" customWidth="1"/>
    <col min="5897" max="5897" width="5.28515625" style="68" customWidth="1"/>
    <col min="5898" max="5898" width="5" style="68" customWidth="1"/>
    <col min="5899" max="5899" width="3.7109375" style="68" customWidth="1"/>
    <col min="5900" max="5900" width="5.5703125" style="68" customWidth="1"/>
    <col min="5901" max="5901" width="5" style="68" customWidth="1"/>
    <col min="5902" max="5902" width="5.42578125" style="68" customWidth="1"/>
    <col min="5903" max="5903" width="4.5703125" style="68" customWidth="1"/>
    <col min="5904" max="5904" width="19" style="68" customWidth="1"/>
    <col min="5905" max="5905" width="16.85546875" style="68" customWidth="1"/>
    <col min="5906" max="5906" width="13.5703125" style="68" customWidth="1"/>
    <col min="5907" max="5907" width="25" style="68" customWidth="1"/>
    <col min="5908" max="6144" width="11.42578125" style="68"/>
    <col min="6145" max="6145" width="56.5703125" style="68" customWidth="1"/>
    <col min="6146" max="6146" width="24.42578125" style="68" customWidth="1"/>
    <col min="6147" max="6147" width="17.85546875" style="68" customWidth="1"/>
    <col min="6148" max="6148" width="5.28515625" style="68" customWidth="1"/>
    <col min="6149" max="6149" width="6.28515625" style="68" customWidth="1"/>
    <col min="6150" max="6150" width="5.28515625" style="68" customWidth="1"/>
    <col min="6151" max="6151" width="5.42578125" style="68" customWidth="1"/>
    <col min="6152" max="6152" width="5" style="68" customWidth="1"/>
    <col min="6153" max="6153" width="5.28515625" style="68" customWidth="1"/>
    <col min="6154" max="6154" width="5" style="68" customWidth="1"/>
    <col min="6155" max="6155" width="3.7109375" style="68" customWidth="1"/>
    <col min="6156" max="6156" width="5.5703125" style="68" customWidth="1"/>
    <col min="6157" max="6157" width="5" style="68" customWidth="1"/>
    <col min="6158" max="6158" width="5.42578125" style="68" customWidth="1"/>
    <col min="6159" max="6159" width="4.5703125" style="68" customWidth="1"/>
    <col min="6160" max="6160" width="19" style="68" customWidth="1"/>
    <col min="6161" max="6161" width="16.85546875" style="68" customWidth="1"/>
    <col min="6162" max="6162" width="13.5703125" style="68" customWidth="1"/>
    <col min="6163" max="6163" width="25" style="68" customWidth="1"/>
    <col min="6164" max="6400" width="11.42578125" style="68"/>
    <col min="6401" max="6401" width="56.5703125" style="68" customWidth="1"/>
    <col min="6402" max="6402" width="24.42578125" style="68" customWidth="1"/>
    <col min="6403" max="6403" width="17.85546875" style="68" customWidth="1"/>
    <col min="6404" max="6404" width="5.28515625" style="68" customWidth="1"/>
    <col min="6405" max="6405" width="6.28515625" style="68" customWidth="1"/>
    <col min="6406" max="6406" width="5.28515625" style="68" customWidth="1"/>
    <col min="6407" max="6407" width="5.42578125" style="68" customWidth="1"/>
    <col min="6408" max="6408" width="5" style="68" customWidth="1"/>
    <col min="6409" max="6409" width="5.28515625" style="68" customWidth="1"/>
    <col min="6410" max="6410" width="5" style="68" customWidth="1"/>
    <col min="6411" max="6411" width="3.7109375" style="68" customWidth="1"/>
    <col min="6412" max="6412" width="5.5703125" style="68" customWidth="1"/>
    <col min="6413" max="6413" width="5" style="68" customWidth="1"/>
    <col min="6414" max="6414" width="5.42578125" style="68" customWidth="1"/>
    <col min="6415" max="6415" width="4.5703125" style="68" customWidth="1"/>
    <col min="6416" max="6416" width="19" style="68" customWidth="1"/>
    <col min="6417" max="6417" width="16.85546875" style="68" customWidth="1"/>
    <col min="6418" max="6418" width="13.5703125" style="68" customWidth="1"/>
    <col min="6419" max="6419" width="25" style="68" customWidth="1"/>
    <col min="6420" max="6656" width="11.42578125" style="68"/>
    <col min="6657" max="6657" width="56.5703125" style="68" customWidth="1"/>
    <col min="6658" max="6658" width="24.42578125" style="68" customWidth="1"/>
    <col min="6659" max="6659" width="17.85546875" style="68" customWidth="1"/>
    <col min="6660" max="6660" width="5.28515625" style="68" customWidth="1"/>
    <col min="6661" max="6661" width="6.28515625" style="68" customWidth="1"/>
    <col min="6662" max="6662" width="5.28515625" style="68" customWidth="1"/>
    <col min="6663" max="6663" width="5.42578125" style="68" customWidth="1"/>
    <col min="6664" max="6664" width="5" style="68" customWidth="1"/>
    <col min="6665" max="6665" width="5.28515625" style="68" customWidth="1"/>
    <col min="6666" max="6666" width="5" style="68" customWidth="1"/>
    <col min="6667" max="6667" width="3.7109375" style="68" customWidth="1"/>
    <col min="6668" max="6668" width="5.5703125" style="68" customWidth="1"/>
    <col min="6669" max="6669" width="5" style="68" customWidth="1"/>
    <col min="6670" max="6670" width="5.42578125" style="68" customWidth="1"/>
    <col min="6671" max="6671" width="4.5703125" style="68" customWidth="1"/>
    <col min="6672" max="6672" width="19" style="68" customWidth="1"/>
    <col min="6673" max="6673" width="16.85546875" style="68" customWidth="1"/>
    <col min="6674" max="6674" width="13.5703125" style="68" customWidth="1"/>
    <col min="6675" max="6675" width="25" style="68" customWidth="1"/>
    <col min="6676" max="6912" width="11.42578125" style="68"/>
    <col min="6913" max="6913" width="56.5703125" style="68" customWidth="1"/>
    <col min="6914" max="6914" width="24.42578125" style="68" customWidth="1"/>
    <col min="6915" max="6915" width="17.85546875" style="68" customWidth="1"/>
    <col min="6916" max="6916" width="5.28515625" style="68" customWidth="1"/>
    <col min="6917" max="6917" width="6.28515625" style="68" customWidth="1"/>
    <col min="6918" max="6918" width="5.28515625" style="68" customWidth="1"/>
    <col min="6919" max="6919" width="5.42578125" style="68" customWidth="1"/>
    <col min="6920" max="6920" width="5" style="68" customWidth="1"/>
    <col min="6921" max="6921" width="5.28515625" style="68" customWidth="1"/>
    <col min="6922" max="6922" width="5" style="68" customWidth="1"/>
    <col min="6923" max="6923" width="3.7109375" style="68" customWidth="1"/>
    <col min="6924" max="6924" width="5.5703125" style="68" customWidth="1"/>
    <col min="6925" max="6925" width="5" style="68" customWidth="1"/>
    <col min="6926" max="6926" width="5.42578125" style="68" customWidth="1"/>
    <col min="6927" max="6927" width="4.5703125" style="68" customWidth="1"/>
    <col min="6928" max="6928" width="19" style="68" customWidth="1"/>
    <col min="6929" max="6929" width="16.85546875" style="68" customWidth="1"/>
    <col min="6930" max="6930" width="13.5703125" style="68" customWidth="1"/>
    <col min="6931" max="6931" width="25" style="68" customWidth="1"/>
    <col min="6932" max="7168" width="11.42578125" style="68"/>
    <col min="7169" max="7169" width="56.5703125" style="68" customWidth="1"/>
    <col min="7170" max="7170" width="24.42578125" style="68" customWidth="1"/>
    <col min="7171" max="7171" width="17.85546875" style="68" customWidth="1"/>
    <col min="7172" max="7172" width="5.28515625" style="68" customWidth="1"/>
    <col min="7173" max="7173" width="6.28515625" style="68" customWidth="1"/>
    <col min="7174" max="7174" width="5.28515625" style="68" customWidth="1"/>
    <col min="7175" max="7175" width="5.42578125" style="68" customWidth="1"/>
    <col min="7176" max="7176" width="5" style="68" customWidth="1"/>
    <col min="7177" max="7177" width="5.28515625" style="68" customWidth="1"/>
    <col min="7178" max="7178" width="5" style="68" customWidth="1"/>
    <col min="7179" max="7179" width="3.7109375" style="68" customWidth="1"/>
    <col min="7180" max="7180" width="5.5703125" style="68" customWidth="1"/>
    <col min="7181" max="7181" width="5" style="68" customWidth="1"/>
    <col min="7182" max="7182" width="5.42578125" style="68" customWidth="1"/>
    <col min="7183" max="7183" width="4.5703125" style="68" customWidth="1"/>
    <col min="7184" max="7184" width="19" style="68" customWidth="1"/>
    <col min="7185" max="7185" width="16.85546875" style="68" customWidth="1"/>
    <col min="7186" max="7186" width="13.5703125" style="68" customWidth="1"/>
    <col min="7187" max="7187" width="25" style="68" customWidth="1"/>
    <col min="7188" max="7424" width="11.42578125" style="68"/>
    <col min="7425" max="7425" width="56.5703125" style="68" customWidth="1"/>
    <col min="7426" max="7426" width="24.42578125" style="68" customWidth="1"/>
    <col min="7427" max="7427" width="17.85546875" style="68" customWidth="1"/>
    <col min="7428" max="7428" width="5.28515625" style="68" customWidth="1"/>
    <col min="7429" max="7429" width="6.28515625" style="68" customWidth="1"/>
    <col min="7430" max="7430" width="5.28515625" style="68" customWidth="1"/>
    <col min="7431" max="7431" width="5.42578125" style="68" customWidth="1"/>
    <col min="7432" max="7432" width="5" style="68" customWidth="1"/>
    <col min="7433" max="7433" width="5.28515625" style="68" customWidth="1"/>
    <col min="7434" max="7434" width="5" style="68" customWidth="1"/>
    <col min="7435" max="7435" width="3.7109375" style="68" customWidth="1"/>
    <col min="7436" max="7436" width="5.5703125" style="68" customWidth="1"/>
    <col min="7437" max="7437" width="5" style="68" customWidth="1"/>
    <col min="7438" max="7438" width="5.42578125" style="68" customWidth="1"/>
    <col min="7439" max="7439" width="4.5703125" style="68" customWidth="1"/>
    <col min="7440" max="7440" width="19" style="68" customWidth="1"/>
    <col min="7441" max="7441" width="16.85546875" style="68" customWidth="1"/>
    <col min="7442" max="7442" width="13.5703125" style="68" customWidth="1"/>
    <col min="7443" max="7443" width="25" style="68" customWidth="1"/>
    <col min="7444" max="7680" width="11.42578125" style="68"/>
    <col min="7681" max="7681" width="56.5703125" style="68" customWidth="1"/>
    <col min="7682" max="7682" width="24.42578125" style="68" customWidth="1"/>
    <col min="7683" max="7683" width="17.85546875" style="68" customWidth="1"/>
    <col min="7684" max="7684" width="5.28515625" style="68" customWidth="1"/>
    <col min="7685" max="7685" width="6.28515625" style="68" customWidth="1"/>
    <col min="7686" max="7686" width="5.28515625" style="68" customWidth="1"/>
    <col min="7687" max="7687" width="5.42578125" style="68" customWidth="1"/>
    <col min="7688" max="7688" width="5" style="68" customWidth="1"/>
    <col min="7689" max="7689" width="5.28515625" style="68" customWidth="1"/>
    <col min="7690" max="7690" width="5" style="68" customWidth="1"/>
    <col min="7691" max="7691" width="3.7109375" style="68" customWidth="1"/>
    <col min="7692" max="7692" width="5.5703125" style="68" customWidth="1"/>
    <col min="7693" max="7693" width="5" style="68" customWidth="1"/>
    <col min="7694" max="7694" width="5.42578125" style="68" customWidth="1"/>
    <col min="7695" max="7695" width="4.5703125" style="68" customWidth="1"/>
    <col min="7696" max="7696" width="19" style="68" customWidth="1"/>
    <col min="7697" max="7697" width="16.85546875" style="68" customWidth="1"/>
    <col min="7698" max="7698" width="13.5703125" style="68" customWidth="1"/>
    <col min="7699" max="7699" width="25" style="68" customWidth="1"/>
    <col min="7700" max="7936" width="11.42578125" style="68"/>
    <col min="7937" max="7937" width="56.5703125" style="68" customWidth="1"/>
    <col min="7938" max="7938" width="24.42578125" style="68" customWidth="1"/>
    <col min="7939" max="7939" width="17.85546875" style="68" customWidth="1"/>
    <col min="7940" max="7940" width="5.28515625" style="68" customWidth="1"/>
    <col min="7941" max="7941" width="6.28515625" style="68" customWidth="1"/>
    <col min="7942" max="7942" width="5.28515625" style="68" customWidth="1"/>
    <col min="7943" max="7943" width="5.42578125" style="68" customWidth="1"/>
    <col min="7944" max="7944" width="5" style="68" customWidth="1"/>
    <col min="7945" max="7945" width="5.28515625" style="68" customWidth="1"/>
    <col min="7946" max="7946" width="5" style="68" customWidth="1"/>
    <col min="7947" max="7947" width="3.7109375" style="68" customWidth="1"/>
    <col min="7948" max="7948" width="5.5703125" style="68" customWidth="1"/>
    <col min="7949" max="7949" width="5" style="68" customWidth="1"/>
    <col min="7950" max="7950" width="5.42578125" style="68" customWidth="1"/>
    <col min="7951" max="7951" width="4.5703125" style="68" customWidth="1"/>
    <col min="7952" max="7952" width="19" style="68" customWidth="1"/>
    <col min="7953" max="7953" width="16.85546875" style="68" customWidth="1"/>
    <col min="7954" max="7954" width="13.5703125" style="68" customWidth="1"/>
    <col min="7955" max="7955" width="25" style="68" customWidth="1"/>
    <col min="7956" max="8192" width="11.42578125" style="68"/>
    <col min="8193" max="8193" width="56.5703125" style="68" customWidth="1"/>
    <col min="8194" max="8194" width="24.42578125" style="68" customWidth="1"/>
    <col min="8195" max="8195" width="17.85546875" style="68" customWidth="1"/>
    <col min="8196" max="8196" width="5.28515625" style="68" customWidth="1"/>
    <col min="8197" max="8197" width="6.28515625" style="68" customWidth="1"/>
    <col min="8198" max="8198" width="5.28515625" style="68" customWidth="1"/>
    <col min="8199" max="8199" width="5.42578125" style="68" customWidth="1"/>
    <col min="8200" max="8200" width="5" style="68" customWidth="1"/>
    <col min="8201" max="8201" width="5.28515625" style="68" customWidth="1"/>
    <col min="8202" max="8202" width="5" style="68" customWidth="1"/>
    <col min="8203" max="8203" width="3.7109375" style="68" customWidth="1"/>
    <col min="8204" max="8204" width="5.5703125" style="68" customWidth="1"/>
    <col min="8205" max="8205" width="5" style="68" customWidth="1"/>
    <col min="8206" max="8206" width="5.42578125" style="68" customWidth="1"/>
    <col min="8207" max="8207" width="4.5703125" style="68" customWidth="1"/>
    <col min="8208" max="8208" width="19" style="68" customWidth="1"/>
    <col min="8209" max="8209" width="16.85546875" style="68" customWidth="1"/>
    <col min="8210" max="8210" width="13.5703125" style="68" customWidth="1"/>
    <col min="8211" max="8211" width="25" style="68" customWidth="1"/>
    <col min="8212" max="8448" width="11.42578125" style="68"/>
    <col min="8449" max="8449" width="56.5703125" style="68" customWidth="1"/>
    <col min="8450" max="8450" width="24.42578125" style="68" customWidth="1"/>
    <col min="8451" max="8451" width="17.85546875" style="68" customWidth="1"/>
    <col min="8452" max="8452" width="5.28515625" style="68" customWidth="1"/>
    <col min="8453" max="8453" width="6.28515625" style="68" customWidth="1"/>
    <col min="8454" max="8454" width="5.28515625" style="68" customWidth="1"/>
    <col min="8455" max="8455" width="5.42578125" style="68" customWidth="1"/>
    <col min="8456" max="8456" width="5" style="68" customWidth="1"/>
    <col min="8457" max="8457" width="5.28515625" style="68" customWidth="1"/>
    <col min="8458" max="8458" width="5" style="68" customWidth="1"/>
    <col min="8459" max="8459" width="3.7109375" style="68" customWidth="1"/>
    <col min="8460" max="8460" width="5.5703125" style="68" customWidth="1"/>
    <col min="8461" max="8461" width="5" style="68" customWidth="1"/>
    <col min="8462" max="8462" width="5.42578125" style="68" customWidth="1"/>
    <col min="8463" max="8463" width="4.5703125" style="68" customWidth="1"/>
    <col min="8464" max="8464" width="19" style="68" customWidth="1"/>
    <col min="8465" max="8465" width="16.85546875" style="68" customWidth="1"/>
    <col min="8466" max="8466" width="13.5703125" style="68" customWidth="1"/>
    <col min="8467" max="8467" width="25" style="68" customWidth="1"/>
    <col min="8468" max="8704" width="11.42578125" style="68"/>
    <col min="8705" max="8705" width="56.5703125" style="68" customWidth="1"/>
    <col min="8706" max="8706" width="24.42578125" style="68" customWidth="1"/>
    <col min="8707" max="8707" width="17.85546875" style="68" customWidth="1"/>
    <col min="8708" max="8708" width="5.28515625" style="68" customWidth="1"/>
    <col min="8709" max="8709" width="6.28515625" style="68" customWidth="1"/>
    <col min="8710" max="8710" width="5.28515625" style="68" customWidth="1"/>
    <col min="8711" max="8711" width="5.42578125" style="68" customWidth="1"/>
    <col min="8712" max="8712" width="5" style="68" customWidth="1"/>
    <col min="8713" max="8713" width="5.28515625" style="68" customWidth="1"/>
    <col min="8714" max="8714" width="5" style="68" customWidth="1"/>
    <col min="8715" max="8715" width="3.7109375" style="68" customWidth="1"/>
    <col min="8716" max="8716" width="5.5703125" style="68" customWidth="1"/>
    <col min="8717" max="8717" width="5" style="68" customWidth="1"/>
    <col min="8718" max="8718" width="5.42578125" style="68" customWidth="1"/>
    <col min="8719" max="8719" width="4.5703125" style="68" customWidth="1"/>
    <col min="8720" max="8720" width="19" style="68" customWidth="1"/>
    <col min="8721" max="8721" width="16.85546875" style="68" customWidth="1"/>
    <col min="8722" max="8722" width="13.5703125" style="68" customWidth="1"/>
    <col min="8723" max="8723" width="25" style="68" customWidth="1"/>
    <col min="8724" max="8960" width="11.42578125" style="68"/>
    <col min="8961" max="8961" width="56.5703125" style="68" customWidth="1"/>
    <col min="8962" max="8962" width="24.42578125" style="68" customWidth="1"/>
    <col min="8963" max="8963" width="17.85546875" style="68" customWidth="1"/>
    <col min="8964" max="8964" width="5.28515625" style="68" customWidth="1"/>
    <col min="8965" max="8965" width="6.28515625" style="68" customWidth="1"/>
    <col min="8966" max="8966" width="5.28515625" style="68" customWidth="1"/>
    <col min="8967" max="8967" width="5.42578125" style="68" customWidth="1"/>
    <col min="8968" max="8968" width="5" style="68" customWidth="1"/>
    <col min="8969" max="8969" width="5.28515625" style="68" customWidth="1"/>
    <col min="8970" max="8970" width="5" style="68" customWidth="1"/>
    <col min="8971" max="8971" width="3.7109375" style="68" customWidth="1"/>
    <col min="8972" max="8972" width="5.5703125" style="68" customWidth="1"/>
    <col min="8973" max="8973" width="5" style="68" customWidth="1"/>
    <col min="8974" max="8974" width="5.42578125" style="68" customWidth="1"/>
    <col min="8975" max="8975" width="4.5703125" style="68" customWidth="1"/>
    <col min="8976" max="8976" width="19" style="68" customWidth="1"/>
    <col min="8977" max="8977" width="16.85546875" style="68" customWidth="1"/>
    <col min="8978" max="8978" width="13.5703125" style="68" customWidth="1"/>
    <col min="8979" max="8979" width="25" style="68" customWidth="1"/>
    <col min="8980" max="9216" width="11.42578125" style="68"/>
    <col min="9217" max="9217" width="56.5703125" style="68" customWidth="1"/>
    <col min="9218" max="9218" width="24.42578125" style="68" customWidth="1"/>
    <col min="9219" max="9219" width="17.85546875" style="68" customWidth="1"/>
    <col min="9220" max="9220" width="5.28515625" style="68" customWidth="1"/>
    <col min="9221" max="9221" width="6.28515625" style="68" customWidth="1"/>
    <col min="9222" max="9222" width="5.28515625" style="68" customWidth="1"/>
    <col min="9223" max="9223" width="5.42578125" style="68" customWidth="1"/>
    <col min="9224" max="9224" width="5" style="68" customWidth="1"/>
    <col min="9225" max="9225" width="5.28515625" style="68" customWidth="1"/>
    <col min="9226" max="9226" width="5" style="68" customWidth="1"/>
    <col min="9227" max="9227" width="3.7109375" style="68" customWidth="1"/>
    <col min="9228" max="9228" width="5.5703125" style="68" customWidth="1"/>
    <col min="9229" max="9229" width="5" style="68" customWidth="1"/>
    <col min="9230" max="9230" width="5.42578125" style="68" customWidth="1"/>
    <col min="9231" max="9231" width="4.5703125" style="68" customWidth="1"/>
    <col min="9232" max="9232" width="19" style="68" customWidth="1"/>
    <col min="9233" max="9233" width="16.85546875" style="68" customWidth="1"/>
    <col min="9234" max="9234" width="13.5703125" style="68" customWidth="1"/>
    <col min="9235" max="9235" width="25" style="68" customWidth="1"/>
    <col min="9236" max="9472" width="11.42578125" style="68"/>
    <col min="9473" max="9473" width="56.5703125" style="68" customWidth="1"/>
    <col min="9474" max="9474" width="24.42578125" style="68" customWidth="1"/>
    <col min="9475" max="9475" width="17.85546875" style="68" customWidth="1"/>
    <col min="9476" max="9476" width="5.28515625" style="68" customWidth="1"/>
    <col min="9477" max="9477" width="6.28515625" style="68" customWidth="1"/>
    <col min="9478" max="9478" width="5.28515625" style="68" customWidth="1"/>
    <col min="9479" max="9479" width="5.42578125" style="68" customWidth="1"/>
    <col min="9480" max="9480" width="5" style="68" customWidth="1"/>
    <col min="9481" max="9481" width="5.28515625" style="68" customWidth="1"/>
    <col min="9482" max="9482" width="5" style="68" customWidth="1"/>
    <col min="9483" max="9483" width="3.7109375" style="68" customWidth="1"/>
    <col min="9484" max="9484" width="5.5703125" style="68" customWidth="1"/>
    <col min="9485" max="9485" width="5" style="68" customWidth="1"/>
    <col min="9486" max="9486" width="5.42578125" style="68" customWidth="1"/>
    <col min="9487" max="9487" width="4.5703125" style="68" customWidth="1"/>
    <col min="9488" max="9488" width="19" style="68" customWidth="1"/>
    <col min="9489" max="9489" width="16.85546875" style="68" customWidth="1"/>
    <col min="9490" max="9490" width="13.5703125" style="68" customWidth="1"/>
    <col min="9491" max="9491" width="25" style="68" customWidth="1"/>
    <col min="9492" max="9728" width="11.42578125" style="68"/>
    <col min="9729" max="9729" width="56.5703125" style="68" customWidth="1"/>
    <col min="9730" max="9730" width="24.42578125" style="68" customWidth="1"/>
    <col min="9731" max="9731" width="17.85546875" style="68" customWidth="1"/>
    <col min="9732" max="9732" width="5.28515625" style="68" customWidth="1"/>
    <col min="9733" max="9733" width="6.28515625" style="68" customWidth="1"/>
    <col min="9734" max="9734" width="5.28515625" style="68" customWidth="1"/>
    <col min="9735" max="9735" width="5.42578125" style="68" customWidth="1"/>
    <col min="9736" max="9736" width="5" style="68" customWidth="1"/>
    <col min="9737" max="9737" width="5.28515625" style="68" customWidth="1"/>
    <col min="9738" max="9738" width="5" style="68" customWidth="1"/>
    <col min="9739" max="9739" width="3.7109375" style="68" customWidth="1"/>
    <col min="9740" max="9740" width="5.5703125" style="68" customWidth="1"/>
    <col min="9741" max="9741" width="5" style="68" customWidth="1"/>
    <col min="9742" max="9742" width="5.42578125" style="68" customWidth="1"/>
    <col min="9743" max="9743" width="4.5703125" style="68" customWidth="1"/>
    <col min="9744" max="9744" width="19" style="68" customWidth="1"/>
    <col min="9745" max="9745" width="16.85546875" style="68" customWidth="1"/>
    <col min="9746" max="9746" width="13.5703125" style="68" customWidth="1"/>
    <col min="9747" max="9747" width="25" style="68" customWidth="1"/>
    <col min="9748" max="9984" width="11.42578125" style="68"/>
    <col min="9985" max="9985" width="56.5703125" style="68" customWidth="1"/>
    <col min="9986" max="9986" width="24.42578125" style="68" customWidth="1"/>
    <col min="9987" max="9987" width="17.85546875" style="68" customWidth="1"/>
    <col min="9988" max="9988" width="5.28515625" style="68" customWidth="1"/>
    <col min="9989" max="9989" width="6.28515625" style="68" customWidth="1"/>
    <col min="9990" max="9990" width="5.28515625" style="68" customWidth="1"/>
    <col min="9991" max="9991" width="5.42578125" style="68" customWidth="1"/>
    <col min="9992" max="9992" width="5" style="68" customWidth="1"/>
    <col min="9993" max="9993" width="5.28515625" style="68" customWidth="1"/>
    <col min="9994" max="9994" width="5" style="68" customWidth="1"/>
    <col min="9995" max="9995" width="3.7109375" style="68" customWidth="1"/>
    <col min="9996" max="9996" width="5.5703125" style="68" customWidth="1"/>
    <col min="9997" max="9997" width="5" style="68" customWidth="1"/>
    <col min="9998" max="9998" width="5.42578125" style="68" customWidth="1"/>
    <col min="9999" max="9999" width="4.5703125" style="68" customWidth="1"/>
    <col min="10000" max="10000" width="19" style="68" customWidth="1"/>
    <col min="10001" max="10001" width="16.85546875" style="68" customWidth="1"/>
    <col min="10002" max="10002" width="13.5703125" style="68" customWidth="1"/>
    <col min="10003" max="10003" width="25" style="68" customWidth="1"/>
    <col min="10004" max="10240" width="11.42578125" style="68"/>
    <col min="10241" max="10241" width="56.5703125" style="68" customWidth="1"/>
    <col min="10242" max="10242" width="24.42578125" style="68" customWidth="1"/>
    <col min="10243" max="10243" width="17.85546875" style="68" customWidth="1"/>
    <col min="10244" max="10244" width="5.28515625" style="68" customWidth="1"/>
    <col min="10245" max="10245" width="6.28515625" style="68" customWidth="1"/>
    <col min="10246" max="10246" width="5.28515625" style="68" customWidth="1"/>
    <col min="10247" max="10247" width="5.42578125" style="68" customWidth="1"/>
    <col min="10248" max="10248" width="5" style="68" customWidth="1"/>
    <col min="10249" max="10249" width="5.28515625" style="68" customWidth="1"/>
    <col min="10250" max="10250" width="5" style="68" customWidth="1"/>
    <col min="10251" max="10251" width="3.7109375" style="68" customWidth="1"/>
    <col min="10252" max="10252" width="5.5703125" style="68" customWidth="1"/>
    <col min="10253" max="10253" width="5" style="68" customWidth="1"/>
    <col min="10254" max="10254" width="5.42578125" style="68" customWidth="1"/>
    <col min="10255" max="10255" width="4.5703125" style="68" customWidth="1"/>
    <col min="10256" max="10256" width="19" style="68" customWidth="1"/>
    <col min="10257" max="10257" width="16.85546875" style="68" customWidth="1"/>
    <col min="10258" max="10258" width="13.5703125" style="68" customWidth="1"/>
    <col min="10259" max="10259" width="25" style="68" customWidth="1"/>
    <col min="10260" max="10496" width="11.42578125" style="68"/>
    <col min="10497" max="10497" width="56.5703125" style="68" customWidth="1"/>
    <col min="10498" max="10498" width="24.42578125" style="68" customWidth="1"/>
    <col min="10499" max="10499" width="17.85546875" style="68" customWidth="1"/>
    <col min="10500" max="10500" width="5.28515625" style="68" customWidth="1"/>
    <col min="10501" max="10501" width="6.28515625" style="68" customWidth="1"/>
    <col min="10502" max="10502" width="5.28515625" style="68" customWidth="1"/>
    <col min="10503" max="10503" width="5.42578125" style="68" customWidth="1"/>
    <col min="10504" max="10504" width="5" style="68" customWidth="1"/>
    <col min="10505" max="10505" width="5.28515625" style="68" customWidth="1"/>
    <col min="10506" max="10506" width="5" style="68" customWidth="1"/>
    <col min="10507" max="10507" width="3.7109375" style="68" customWidth="1"/>
    <col min="10508" max="10508" width="5.5703125" style="68" customWidth="1"/>
    <col min="10509" max="10509" width="5" style="68" customWidth="1"/>
    <col min="10510" max="10510" width="5.42578125" style="68" customWidth="1"/>
    <col min="10511" max="10511" width="4.5703125" style="68" customWidth="1"/>
    <col min="10512" max="10512" width="19" style="68" customWidth="1"/>
    <col min="10513" max="10513" width="16.85546875" style="68" customWidth="1"/>
    <col min="10514" max="10514" width="13.5703125" style="68" customWidth="1"/>
    <col min="10515" max="10515" width="25" style="68" customWidth="1"/>
    <col min="10516" max="10752" width="11.42578125" style="68"/>
    <col min="10753" max="10753" width="56.5703125" style="68" customWidth="1"/>
    <col min="10754" max="10754" width="24.42578125" style="68" customWidth="1"/>
    <col min="10755" max="10755" width="17.85546875" style="68" customWidth="1"/>
    <col min="10756" max="10756" width="5.28515625" style="68" customWidth="1"/>
    <col min="10757" max="10757" width="6.28515625" style="68" customWidth="1"/>
    <col min="10758" max="10758" width="5.28515625" style="68" customWidth="1"/>
    <col min="10759" max="10759" width="5.42578125" style="68" customWidth="1"/>
    <col min="10760" max="10760" width="5" style="68" customWidth="1"/>
    <col min="10761" max="10761" width="5.28515625" style="68" customWidth="1"/>
    <col min="10762" max="10762" width="5" style="68" customWidth="1"/>
    <col min="10763" max="10763" width="3.7109375" style="68" customWidth="1"/>
    <col min="10764" max="10764" width="5.5703125" style="68" customWidth="1"/>
    <col min="10765" max="10765" width="5" style="68" customWidth="1"/>
    <col min="10766" max="10766" width="5.42578125" style="68" customWidth="1"/>
    <col min="10767" max="10767" width="4.5703125" style="68" customWidth="1"/>
    <col min="10768" max="10768" width="19" style="68" customWidth="1"/>
    <col min="10769" max="10769" width="16.85546875" style="68" customWidth="1"/>
    <col min="10770" max="10770" width="13.5703125" style="68" customWidth="1"/>
    <col min="10771" max="10771" width="25" style="68" customWidth="1"/>
    <col min="10772" max="11008" width="11.42578125" style="68"/>
    <col min="11009" max="11009" width="56.5703125" style="68" customWidth="1"/>
    <col min="11010" max="11010" width="24.42578125" style="68" customWidth="1"/>
    <col min="11011" max="11011" width="17.85546875" style="68" customWidth="1"/>
    <col min="11012" max="11012" width="5.28515625" style="68" customWidth="1"/>
    <col min="11013" max="11013" width="6.28515625" style="68" customWidth="1"/>
    <col min="11014" max="11014" width="5.28515625" style="68" customWidth="1"/>
    <col min="11015" max="11015" width="5.42578125" style="68" customWidth="1"/>
    <col min="11016" max="11016" width="5" style="68" customWidth="1"/>
    <col min="11017" max="11017" width="5.28515625" style="68" customWidth="1"/>
    <col min="11018" max="11018" width="5" style="68" customWidth="1"/>
    <col min="11019" max="11019" width="3.7109375" style="68" customWidth="1"/>
    <col min="11020" max="11020" width="5.5703125" style="68" customWidth="1"/>
    <col min="11021" max="11021" width="5" style="68" customWidth="1"/>
    <col min="11022" max="11022" width="5.42578125" style="68" customWidth="1"/>
    <col min="11023" max="11023" width="4.5703125" style="68" customWidth="1"/>
    <col min="11024" max="11024" width="19" style="68" customWidth="1"/>
    <col min="11025" max="11025" width="16.85546875" style="68" customWidth="1"/>
    <col min="11026" max="11026" width="13.5703125" style="68" customWidth="1"/>
    <col min="11027" max="11027" width="25" style="68" customWidth="1"/>
    <col min="11028" max="11264" width="11.42578125" style="68"/>
    <col min="11265" max="11265" width="56.5703125" style="68" customWidth="1"/>
    <col min="11266" max="11266" width="24.42578125" style="68" customWidth="1"/>
    <col min="11267" max="11267" width="17.85546875" style="68" customWidth="1"/>
    <col min="11268" max="11268" width="5.28515625" style="68" customWidth="1"/>
    <col min="11269" max="11269" width="6.28515625" style="68" customWidth="1"/>
    <col min="11270" max="11270" width="5.28515625" style="68" customWidth="1"/>
    <col min="11271" max="11271" width="5.42578125" style="68" customWidth="1"/>
    <col min="11272" max="11272" width="5" style="68" customWidth="1"/>
    <col min="11273" max="11273" width="5.28515625" style="68" customWidth="1"/>
    <col min="11274" max="11274" width="5" style="68" customWidth="1"/>
    <col min="11275" max="11275" width="3.7109375" style="68" customWidth="1"/>
    <col min="11276" max="11276" width="5.5703125" style="68" customWidth="1"/>
    <col min="11277" max="11277" width="5" style="68" customWidth="1"/>
    <col min="11278" max="11278" width="5.42578125" style="68" customWidth="1"/>
    <col min="11279" max="11279" width="4.5703125" style="68" customWidth="1"/>
    <col min="11280" max="11280" width="19" style="68" customWidth="1"/>
    <col min="11281" max="11281" width="16.85546875" style="68" customWidth="1"/>
    <col min="11282" max="11282" width="13.5703125" style="68" customWidth="1"/>
    <col min="11283" max="11283" width="25" style="68" customWidth="1"/>
    <col min="11284" max="11520" width="11.42578125" style="68"/>
    <col min="11521" max="11521" width="56.5703125" style="68" customWidth="1"/>
    <col min="11522" max="11522" width="24.42578125" style="68" customWidth="1"/>
    <col min="11523" max="11523" width="17.85546875" style="68" customWidth="1"/>
    <col min="11524" max="11524" width="5.28515625" style="68" customWidth="1"/>
    <col min="11525" max="11525" width="6.28515625" style="68" customWidth="1"/>
    <col min="11526" max="11526" width="5.28515625" style="68" customWidth="1"/>
    <col min="11527" max="11527" width="5.42578125" style="68" customWidth="1"/>
    <col min="11528" max="11528" width="5" style="68" customWidth="1"/>
    <col min="11529" max="11529" width="5.28515625" style="68" customWidth="1"/>
    <col min="11530" max="11530" width="5" style="68" customWidth="1"/>
    <col min="11531" max="11531" width="3.7109375" style="68" customWidth="1"/>
    <col min="11532" max="11532" width="5.5703125" style="68" customWidth="1"/>
    <col min="11533" max="11533" width="5" style="68" customWidth="1"/>
    <col min="11534" max="11534" width="5.42578125" style="68" customWidth="1"/>
    <col min="11535" max="11535" width="4.5703125" style="68" customWidth="1"/>
    <col min="11536" max="11536" width="19" style="68" customWidth="1"/>
    <col min="11537" max="11537" width="16.85546875" style="68" customWidth="1"/>
    <col min="11538" max="11538" width="13.5703125" style="68" customWidth="1"/>
    <col min="11539" max="11539" width="25" style="68" customWidth="1"/>
    <col min="11540" max="11776" width="11.42578125" style="68"/>
    <col min="11777" max="11777" width="56.5703125" style="68" customWidth="1"/>
    <col min="11778" max="11778" width="24.42578125" style="68" customWidth="1"/>
    <col min="11779" max="11779" width="17.85546875" style="68" customWidth="1"/>
    <col min="11780" max="11780" width="5.28515625" style="68" customWidth="1"/>
    <col min="11781" max="11781" width="6.28515625" style="68" customWidth="1"/>
    <col min="11782" max="11782" width="5.28515625" style="68" customWidth="1"/>
    <col min="11783" max="11783" width="5.42578125" style="68" customWidth="1"/>
    <col min="11784" max="11784" width="5" style="68" customWidth="1"/>
    <col min="11785" max="11785" width="5.28515625" style="68" customWidth="1"/>
    <col min="11786" max="11786" width="5" style="68" customWidth="1"/>
    <col min="11787" max="11787" width="3.7109375" style="68" customWidth="1"/>
    <col min="11788" max="11788" width="5.5703125" style="68" customWidth="1"/>
    <col min="11789" max="11789" width="5" style="68" customWidth="1"/>
    <col min="11790" max="11790" width="5.42578125" style="68" customWidth="1"/>
    <col min="11791" max="11791" width="4.5703125" style="68" customWidth="1"/>
    <col min="11792" max="11792" width="19" style="68" customWidth="1"/>
    <col min="11793" max="11793" width="16.85546875" style="68" customWidth="1"/>
    <col min="11794" max="11794" width="13.5703125" style="68" customWidth="1"/>
    <col min="11795" max="11795" width="25" style="68" customWidth="1"/>
    <col min="11796" max="12032" width="11.42578125" style="68"/>
    <col min="12033" max="12033" width="56.5703125" style="68" customWidth="1"/>
    <col min="12034" max="12034" width="24.42578125" style="68" customWidth="1"/>
    <col min="12035" max="12035" width="17.85546875" style="68" customWidth="1"/>
    <col min="12036" max="12036" width="5.28515625" style="68" customWidth="1"/>
    <col min="12037" max="12037" width="6.28515625" style="68" customWidth="1"/>
    <col min="12038" max="12038" width="5.28515625" style="68" customWidth="1"/>
    <col min="12039" max="12039" width="5.42578125" style="68" customWidth="1"/>
    <col min="12040" max="12040" width="5" style="68" customWidth="1"/>
    <col min="12041" max="12041" width="5.28515625" style="68" customWidth="1"/>
    <col min="12042" max="12042" width="5" style="68" customWidth="1"/>
    <col min="12043" max="12043" width="3.7109375" style="68" customWidth="1"/>
    <col min="12044" max="12044" width="5.5703125" style="68" customWidth="1"/>
    <col min="12045" max="12045" width="5" style="68" customWidth="1"/>
    <col min="12046" max="12046" width="5.42578125" style="68" customWidth="1"/>
    <col min="12047" max="12047" width="4.5703125" style="68" customWidth="1"/>
    <col min="12048" max="12048" width="19" style="68" customWidth="1"/>
    <col min="12049" max="12049" width="16.85546875" style="68" customWidth="1"/>
    <col min="12050" max="12050" width="13.5703125" style="68" customWidth="1"/>
    <col min="12051" max="12051" width="25" style="68" customWidth="1"/>
    <col min="12052" max="12288" width="11.42578125" style="68"/>
    <col min="12289" max="12289" width="56.5703125" style="68" customWidth="1"/>
    <col min="12290" max="12290" width="24.42578125" style="68" customWidth="1"/>
    <col min="12291" max="12291" width="17.85546875" style="68" customWidth="1"/>
    <col min="12292" max="12292" width="5.28515625" style="68" customWidth="1"/>
    <col min="12293" max="12293" width="6.28515625" style="68" customWidth="1"/>
    <col min="12294" max="12294" width="5.28515625" style="68" customWidth="1"/>
    <col min="12295" max="12295" width="5.42578125" style="68" customWidth="1"/>
    <col min="12296" max="12296" width="5" style="68" customWidth="1"/>
    <col min="12297" max="12297" width="5.28515625" style="68" customWidth="1"/>
    <col min="12298" max="12298" width="5" style="68" customWidth="1"/>
    <col min="12299" max="12299" width="3.7109375" style="68" customWidth="1"/>
    <col min="12300" max="12300" width="5.5703125" style="68" customWidth="1"/>
    <col min="12301" max="12301" width="5" style="68" customWidth="1"/>
    <col min="12302" max="12302" width="5.42578125" style="68" customWidth="1"/>
    <col min="12303" max="12303" width="4.5703125" style="68" customWidth="1"/>
    <col min="12304" max="12304" width="19" style="68" customWidth="1"/>
    <col min="12305" max="12305" width="16.85546875" style="68" customWidth="1"/>
    <col min="12306" max="12306" width="13.5703125" style="68" customWidth="1"/>
    <col min="12307" max="12307" width="25" style="68" customWidth="1"/>
    <col min="12308" max="12544" width="11.42578125" style="68"/>
    <col min="12545" max="12545" width="56.5703125" style="68" customWidth="1"/>
    <col min="12546" max="12546" width="24.42578125" style="68" customWidth="1"/>
    <col min="12547" max="12547" width="17.85546875" style="68" customWidth="1"/>
    <col min="12548" max="12548" width="5.28515625" style="68" customWidth="1"/>
    <col min="12549" max="12549" width="6.28515625" style="68" customWidth="1"/>
    <col min="12550" max="12550" width="5.28515625" style="68" customWidth="1"/>
    <col min="12551" max="12551" width="5.42578125" style="68" customWidth="1"/>
    <col min="12552" max="12552" width="5" style="68" customWidth="1"/>
    <col min="12553" max="12553" width="5.28515625" style="68" customWidth="1"/>
    <col min="12554" max="12554" width="5" style="68" customWidth="1"/>
    <col min="12555" max="12555" width="3.7109375" style="68" customWidth="1"/>
    <col min="12556" max="12556" width="5.5703125" style="68" customWidth="1"/>
    <col min="12557" max="12557" width="5" style="68" customWidth="1"/>
    <col min="12558" max="12558" width="5.42578125" style="68" customWidth="1"/>
    <col min="12559" max="12559" width="4.5703125" style="68" customWidth="1"/>
    <col min="12560" max="12560" width="19" style="68" customWidth="1"/>
    <col min="12561" max="12561" width="16.85546875" style="68" customWidth="1"/>
    <col min="12562" max="12562" width="13.5703125" style="68" customWidth="1"/>
    <col min="12563" max="12563" width="25" style="68" customWidth="1"/>
    <col min="12564" max="12800" width="11.42578125" style="68"/>
    <col min="12801" max="12801" width="56.5703125" style="68" customWidth="1"/>
    <col min="12802" max="12802" width="24.42578125" style="68" customWidth="1"/>
    <col min="12803" max="12803" width="17.85546875" style="68" customWidth="1"/>
    <col min="12804" max="12804" width="5.28515625" style="68" customWidth="1"/>
    <col min="12805" max="12805" width="6.28515625" style="68" customWidth="1"/>
    <col min="12806" max="12806" width="5.28515625" style="68" customWidth="1"/>
    <col min="12807" max="12807" width="5.42578125" style="68" customWidth="1"/>
    <col min="12808" max="12808" width="5" style="68" customWidth="1"/>
    <col min="12809" max="12809" width="5.28515625" style="68" customWidth="1"/>
    <col min="12810" max="12810" width="5" style="68" customWidth="1"/>
    <col min="12811" max="12811" width="3.7109375" style="68" customWidth="1"/>
    <col min="12812" max="12812" width="5.5703125" style="68" customWidth="1"/>
    <col min="12813" max="12813" width="5" style="68" customWidth="1"/>
    <col min="12814" max="12814" width="5.42578125" style="68" customWidth="1"/>
    <col min="12815" max="12815" width="4.5703125" style="68" customWidth="1"/>
    <col min="12816" max="12816" width="19" style="68" customWidth="1"/>
    <col min="12817" max="12817" width="16.85546875" style="68" customWidth="1"/>
    <col min="12818" max="12818" width="13.5703125" style="68" customWidth="1"/>
    <col min="12819" max="12819" width="25" style="68" customWidth="1"/>
    <col min="12820" max="13056" width="11.42578125" style="68"/>
    <col min="13057" max="13057" width="56.5703125" style="68" customWidth="1"/>
    <col min="13058" max="13058" width="24.42578125" style="68" customWidth="1"/>
    <col min="13059" max="13059" width="17.85546875" style="68" customWidth="1"/>
    <col min="13060" max="13060" width="5.28515625" style="68" customWidth="1"/>
    <col min="13061" max="13061" width="6.28515625" style="68" customWidth="1"/>
    <col min="13062" max="13062" width="5.28515625" style="68" customWidth="1"/>
    <col min="13063" max="13063" width="5.42578125" style="68" customWidth="1"/>
    <col min="13064" max="13064" width="5" style="68" customWidth="1"/>
    <col min="13065" max="13065" width="5.28515625" style="68" customWidth="1"/>
    <col min="13066" max="13066" width="5" style="68" customWidth="1"/>
    <col min="13067" max="13067" width="3.7109375" style="68" customWidth="1"/>
    <col min="13068" max="13068" width="5.5703125" style="68" customWidth="1"/>
    <col min="13069" max="13069" width="5" style="68" customWidth="1"/>
    <col min="13070" max="13070" width="5.42578125" style="68" customWidth="1"/>
    <col min="13071" max="13071" width="4.5703125" style="68" customWidth="1"/>
    <col min="13072" max="13072" width="19" style="68" customWidth="1"/>
    <col min="13073" max="13073" width="16.85546875" style="68" customWidth="1"/>
    <col min="13074" max="13074" width="13.5703125" style="68" customWidth="1"/>
    <col min="13075" max="13075" width="25" style="68" customWidth="1"/>
    <col min="13076" max="13312" width="11.42578125" style="68"/>
    <col min="13313" max="13313" width="56.5703125" style="68" customWidth="1"/>
    <col min="13314" max="13314" width="24.42578125" style="68" customWidth="1"/>
    <col min="13315" max="13315" width="17.85546875" style="68" customWidth="1"/>
    <col min="13316" max="13316" width="5.28515625" style="68" customWidth="1"/>
    <col min="13317" max="13317" width="6.28515625" style="68" customWidth="1"/>
    <col min="13318" max="13318" width="5.28515625" style="68" customWidth="1"/>
    <col min="13319" max="13319" width="5.42578125" style="68" customWidth="1"/>
    <col min="13320" max="13320" width="5" style="68" customWidth="1"/>
    <col min="13321" max="13321" width="5.28515625" style="68" customWidth="1"/>
    <col min="13322" max="13322" width="5" style="68" customWidth="1"/>
    <col min="13323" max="13323" width="3.7109375" style="68" customWidth="1"/>
    <col min="13324" max="13324" width="5.5703125" style="68" customWidth="1"/>
    <col min="13325" max="13325" width="5" style="68" customWidth="1"/>
    <col min="13326" max="13326" width="5.42578125" style="68" customWidth="1"/>
    <col min="13327" max="13327" width="4.5703125" style="68" customWidth="1"/>
    <col min="13328" max="13328" width="19" style="68" customWidth="1"/>
    <col min="13329" max="13329" width="16.85546875" style="68" customWidth="1"/>
    <col min="13330" max="13330" width="13.5703125" style="68" customWidth="1"/>
    <col min="13331" max="13331" width="25" style="68" customWidth="1"/>
    <col min="13332" max="13568" width="11.42578125" style="68"/>
    <col min="13569" max="13569" width="56.5703125" style="68" customWidth="1"/>
    <col min="13570" max="13570" width="24.42578125" style="68" customWidth="1"/>
    <col min="13571" max="13571" width="17.85546875" style="68" customWidth="1"/>
    <col min="13572" max="13572" width="5.28515625" style="68" customWidth="1"/>
    <col min="13573" max="13573" width="6.28515625" style="68" customWidth="1"/>
    <col min="13574" max="13574" width="5.28515625" style="68" customWidth="1"/>
    <col min="13575" max="13575" width="5.42578125" style="68" customWidth="1"/>
    <col min="13576" max="13576" width="5" style="68" customWidth="1"/>
    <col min="13577" max="13577" width="5.28515625" style="68" customWidth="1"/>
    <col min="13578" max="13578" width="5" style="68" customWidth="1"/>
    <col min="13579" max="13579" width="3.7109375" style="68" customWidth="1"/>
    <col min="13580" max="13580" width="5.5703125" style="68" customWidth="1"/>
    <col min="13581" max="13581" width="5" style="68" customWidth="1"/>
    <col min="13582" max="13582" width="5.42578125" style="68" customWidth="1"/>
    <col min="13583" max="13583" width="4.5703125" style="68" customWidth="1"/>
    <col min="13584" max="13584" width="19" style="68" customWidth="1"/>
    <col min="13585" max="13585" width="16.85546875" style="68" customWidth="1"/>
    <col min="13586" max="13586" width="13.5703125" style="68" customWidth="1"/>
    <col min="13587" max="13587" width="25" style="68" customWidth="1"/>
    <col min="13588" max="13824" width="11.42578125" style="68"/>
    <col min="13825" max="13825" width="56.5703125" style="68" customWidth="1"/>
    <col min="13826" max="13826" width="24.42578125" style="68" customWidth="1"/>
    <col min="13827" max="13827" width="17.85546875" style="68" customWidth="1"/>
    <col min="13828" max="13828" width="5.28515625" style="68" customWidth="1"/>
    <col min="13829" max="13829" width="6.28515625" style="68" customWidth="1"/>
    <col min="13830" max="13830" width="5.28515625" style="68" customWidth="1"/>
    <col min="13831" max="13831" width="5.42578125" style="68" customWidth="1"/>
    <col min="13832" max="13832" width="5" style="68" customWidth="1"/>
    <col min="13833" max="13833" width="5.28515625" style="68" customWidth="1"/>
    <col min="13834" max="13834" width="5" style="68" customWidth="1"/>
    <col min="13835" max="13835" width="3.7109375" style="68" customWidth="1"/>
    <col min="13836" max="13836" width="5.5703125" style="68" customWidth="1"/>
    <col min="13837" max="13837" width="5" style="68" customWidth="1"/>
    <col min="13838" max="13838" width="5.42578125" style="68" customWidth="1"/>
    <col min="13839" max="13839" width="4.5703125" style="68" customWidth="1"/>
    <col min="13840" max="13840" width="19" style="68" customWidth="1"/>
    <col min="13841" max="13841" width="16.85546875" style="68" customWidth="1"/>
    <col min="13842" max="13842" width="13.5703125" style="68" customWidth="1"/>
    <col min="13843" max="13843" width="25" style="68" customWidth="1"/>
    <col min="13844" max="14080" width="11.42578125" style="68"/>
    <col min="14081" max="14081" width="56.5703125" style="68" customWidth="1"/>
    <col min="14082" max="14082" width="24.42578125" style="68" customWidth="1"/>
    <col min="14083" max="14083" width="17.85546875" style="68" customWidth="1"/>
    <col min="14084" max="14084" width="5.28515625" style="68" customWidth="1"/>
    <col min="14085" max="14085" width="6.28515625" style="68" customWidth="1"/>
    <col min="14086" max="14086" width="5.28515625" style="68" customWidth="1"/>
    <col min="14087" max="14087" width="5.42578125" style="68" customWidth="1"/>
    <col min="14088" max="14088" width="5" style="68" customWidth="1"/>
    <col min="14089" max="14089" width="5.28515625" style="68" customWidth="1"/>
    <col min="14090" max="14090" width="5" style="68" customWidth="1"/>
    <col min="14091" max="14091" width="3.7109375" style="68" customWidth="1"/>
    <col min="14092" max="14092" width="5.5703125" style="68" customWidth="1"/>
    <col min="14093" max="14093" width="5" style="68" customWidth="1"/>
    <col min="14094" max="14094" width="5.42578125" style="68" customWidth="1"/>
    <col min="14095" max="14095" width="4.5703125" style="68" customWidth="1"/>
    <col min="14096" max="14096" width="19" style="68" customWidth="1"/>
    <col min="14097" max="14097" width="16.85546875" style="68" customWidth="1"/>
    <col min="14098" max="14098" width="13.5703125" style="68" customWidth="1"/>
    <col min="14099" max="14099" width="25" style="68" customWidth="1"/>
    <col min="14100" max="14336" width="11.42578125" style="68"/>
    <col min="14337" max="14337" width="56.5703125" style="68" customWidth="1"/>
    <col min="14338" max="14338" width="24.42578125" style="68" customWidth="1"/>
    <col min="14339" max="14339" width="17.85546875" style="68" customWidth="1"/>
    <col min="14340" max="14340" width="5.28515625" style="68" customWidth="1"/>
    <col min="14341" max="14341" width="6.28515625" style="68" customWidth="1"/>
    <col min="14342" max="14342" width="5.28515625" style="68" customWidth="1"/>
    <col min="14343" max="14343" width="5.42578125" style="68" customWidth="1"/>
    <col min="14344" max="14344" width="5" style="68" customWidth="1"/>
    <col min="14345" max="14345" width="5.28515625" style="68" customWidth="1"/>
    <col min="14346" max="14346" width="5" style="68" customWidth="1"/>
    <col min="14347" max="14347" width="3.7109375" style="68" customWidth="1"/>
    <col min="14348" max="14348" width="5.5703125" style="68" customWidth="1"/>
    <col min="14349" max="14349" width="5" style="68" customWidth="1"/>
    <col min="14350" max="14350" width="5.42578125" style="68" customWidth="1"/>
    <col min="14351" max="14351" width="4.5703125" style="68" customWidth="1"/>
    <col min="14352" max="14352" width="19" style="68" customWidth="1"/>
    <col min="14353" max="14353" width="16.85546875" style="68" customWidth="1"/>
    <col min="14354" max="14354" width="13.5703125" style="68" customWidth="1"/>
    <col min="14355" max="14355" width="25" style="68" customWidth="1"/>
    <col min="14356" max="14592" width="11.42578125" style="68"/>
    <col min="14593" max="14593" width="56.5703125" style="68" customWidth="1"/>
    <col min="14594" max="14594" width="24.42578125" style="68" customWidth="1"/>
    <col min="14595" max="14595" width="17.85546875" style="68" customWidth="1"/>
    <col min="14596" max="14596" width="5.28515625" style="68" customWidth="1"/>
    <col min="14597" max="14597" width="6.28515625" style="68" customWidth="1"/>
    <col min="14598" max="14598" width="5.28515625" style="68" customWidth="1"/>
    <col min="14599" max="14599" width="5.42578125" style="68" customWidth="1"/>
    <col min="14600" max="14600" width="5" style="68" customWidth="1"/>
    <col min="14601" max="14601" width="5.28515625" style="68" customWidth="1"/>
    <col min="14602" max="14602" width="5" style="68" customWidth="1"/>
    <col min="14603" max="14603" width="3.7109375" style="68" customWidth="1"/>
    <col min="14604" max="14604" width="5.5703125" style="68" customWidth="1"/>
    <col min="14605" max="14605" width="5" style="68" customWidth="1"/>
    <col min="14606" max="14606" width="5.42578125" style="68" customWidth="1"/>
    <col min="14607" max="14607" width="4.5703125" style="68" customWidth="1"/>
    <col min="14608" max="14608" width="19" style="68" customWidth="1"/>
    <col min="14609" max="14609" width="16.85546875" style="68" customWidth="1"/>
    <col min="14610" max="14610" width="13.5703125" style="68" customWidth="1"/>
    <col min="14611" max="14611" width="25" style="68" customWidth="1"/>
    <col min="14612" max="14848" width="11.42578125" style="68"/>
    <col min="14849" max="14849" width="56.5703125" style="68" customWidth="1"/>
    <col min="14850" max="14850" width="24.42578125" style="68" customWidth="1"/>
    <col min="14851" max="14851" width="17.85546875" style="68" customWidth="1"/>
    <col min="14852" max="14852" width="5.28515625" style="68" customWidth="1"/>
    <col min="14853" max="14853" width="6.28515625" style="68" customWidth="1"/>
    <col min="14854" max="14854" width="5.28515625" style="68" customWidth="1"/>
    <col min="14855" max="14855" width="5.42578125" style="68" customWidth="1"/>
    <col min="14856" max="14856" width="5" style="68" customWidth="1"/>
    <col min="14857" max="14857" width="5.28515625" style="68" customWidth="1"/>
    <col min="14858" max="14858" width="5" style="68" customWidth="1"/>
    <col min="14859" max="14859" width="3.7109375" style="68" customWidth="1"/>
    <col min="14860" max="14860" width="5.5703125" style="68" customWidth="1"/>
    <col min="14861" max="14861" width="5" style="68" customWidth="1"/>
    <col min="14862" max="14862" width="5.42578125" style="68" customWidth="1"/>
    <col min="14863" max="14863" width="4.5703125" style="68" customWidth="1"/>
    <col min="14864" max="14864" width="19" style="68" customWidth="1"/>
    <col min="14865" max="14865" width="16.85546875" style="68" customWidth="1"/>
    <col min="14866" max="14866" width="13.5703125" style="68" customWidth="1"/>
    <col min="14867" max="14867" width="25" style="68" customWidth="1"/>
    <col min="14868" max="15104" width="11.42578125" style="68"/>
    <col min="15105" max="15105" width="56.5703125" style="68" customWidth="1"/>
    <col min="15106" max="15106" width="24.42578125" style="68" customWidth="1"/>
    <col min="15107" max="15107" width="17.85546875" style="68" customWidth="1"/>
    <col min="15108" max="15108" width="5.28515625" style="68" customWidth="1"/>
    <col min="15109" max="15109" width="6.28515625" style="68" customWidth="1"/>
    <col min="15110" max="15110" width="5.28515625" style="68" customWidth="1"/>
    <col min="15111" max="15111" width="5.42578125" style="68" customWidth="1"/>
    <col min="15112" max="15112" width="5" style="68" customWidth="1"/>
    <col min="15113" max="15113" width="5.28515625" style="68" customWidth="1"/>
    <col min="15114" max="15114" width="5" style="68" customWidth="1"/>
    <col min="15115" max="15115" width="3.7109375" style="68" customWidth="1"/>
    <col min="15116" max="15116" width="5.5703125" style="68" customWidth="1"/>
    <col min="15117" max="15117" width="5" style="68" customWidth="1"/>
    <col min="15118" max="15118" width="5.42578125" style="68" customWidth="1"/>
    <col min="15119" max="15119" width="4.5703125" style="68" customWidth="1"/>
    <col min="15120" max="15120" width="19" style="68" customWidth="1"/>
    <col min="15121" max="15121" width="16.85546875" style="68" customWidth="1"/>
    <col min="15122" max="15122" width="13.5703125" style="68" customWidth="1"/>
    <col min="15123" max="15123" width="25" style="68" customWidth="1"/>
    <col min="15124" max="15360" width="11.42578125" style="68"/>
    <col min="15361" max="15361" width="56.5703125" style="68" customWidth="1"/>
    <col min="15362" max="15362" width="24.42578125" style="68" customWidth="1"/>
    <col min="15363" max="15363" width="17.85546875" style="68" customWidth="1"/>
    <col min="15364" max="15364" width="5.28515625" style="68" customWidth="1"/>
    <col min="15365" max="15365" width="6.28515625" style="68" customWidth="1"/>
    <col min="15366" max="15366" width="5.28515625" style="68" customWidth="1"/>
    <col min="15367" max="15367" width="5.42578125" style="68" customWidth="1"/>
    <col min="15368" max="15368" width="5" style="68" customWidth="1"/>
    <col min="15369" max="15369" width="5.28515625" style="68" customWidth="1"/>
    <col min="15370" max="15370" width="5" style="68" customWidth="1"/>
    <col min="15371" max="15371" width="3.7109375" style="68" customWidth="1"/>
    <col min="15372" max="15372" width="5.5703125" style="68" customWidth="1"/>
    <col min="15373" max="15373" width="5" style="68" customWidth="1"/>
    <col min="15374" max="15374" width="5.42578125" style="68" customWidth="1"/>
    <col min="15375" max="15375" width="4.5703125" style="68" customWidth="1"/>
    <col min="15376" max="15376" width="19" style="68" customWidth="1"/>
    <col min="15377" max="15377" width="16.85546875" style="68" customWidth="1"/>
    <col min="15378" max="15378" width="13.5703125" style="68" customWidth="1"/>
    <col min="15379" max="15379" width="25" style="68" customWidth="1"/>
    <col min="15380" max="15616" width="11.42578125" style="68"/>
    <col min="15617" max="15617" width="56.5703125" style="68" customWidth="1"/>
    <col min="15618" max="15618" width="24.42578125" style="68" customWidth="1"/>
    <col min="15619" max="15619" width="17.85546875" style="68" customWidth="1"/>
    <col min="15620" max="15620" width="5.28515625" style="68" customWidth="1"/>
    <col min="15621" max="15621" width="6.28515625" style="68" customWidth="1"/>
    <col min="15622" max="15622" width="5.28515625" style="68" customWidth="1"/>
    <col min="15623" max="15623" width="5.42578125" style="68" customWidth="1"/>
    <col min="15624" max="15624" width="5" style="68" customWidth="1"/>
    <col min="15625" max="15625" width="5.28515625" style="68" customWidth="1"/>
    <col min="15626" max="15626" width="5" style="68" customWidth="1"/>
    <col min="15627" max="15627" width="3.7109375" style="68" customWidth="1"/>
    <col min="15628" max="15628" width="5.5703125" style="68" customWidth="1"/>
    <col min="15629" max="15629" width="5" style="68" customWidth="1"/>
    <col min="15630" max="15630" width="5.42578125" style="68" customWidth="1"/>
    <col min="15631" max="15631" width="4.5703125" style="68" customWidth="1"/>
    <col min="15632" max="15632" width="19" style="68" customWidth="1"/>
    <col min="15633" max="15633" width="16.85546875" style="68" customWidth="1"/>
    <col min="15634" max="15634" width="13.5703125" style="68" customWidth="1"/>
    <col min="15635" max="15635" width="25" style="68" customWidth="1"/>
    <col min="15636" max="15872" width="11.42578125" style="68"/>
    <col min="15873" max="15873" width="56.5703125" style="68" customWidth="1"/>
    <col min="15874" max="15874" width="24.42578125" style="68" customWidth="1"/>
    <col min="15875" max="15875" width="17.85546875" style="68" customWidth="1"/>
    <col min="15876" max="15876" width="5.28515625" style="68" customWidth="1"/>
    <col min="15877" max="15877" width="6.28515625" style="68" customWidth="1"/>
    <col min="15878" max="15878" width="5.28515625" style="68" customWidth="1"/>
    <col min="15879" max="15879" width="5.42578125" style="68" customWidth="1"/>
    <col min="15880" max="15880" width="5" style="68" customWidth="1"/>
    <col min="15881" max="15881" width="5.28515625" style="68" customWidth="1"/>
    <col min="15882" max="15882" width="5" style="68" customWidth="1"/>
    <col min="15883" max="15883" width="3.7109375" style="68" customWidth="1"/>
    <col min="15884" max="15884" width="5.5703125" style="68" customWidth="1"/>
    <col min="15885" max="15885" width="5" style="68" customWidth="1"/>
    <col min="15886" max="15886" width="5.42578125" style="68" customWidth="1"/>
    <col min="15887" max="15887" width="4.5703125" style="68" customWidth="1"/>
    <col min="15888" max="15888" width="19" style="68" customWidth="1"/>
    <col min="15889" max="15889" width="16.85546875" style="68" customWidth="1"/>
    <col min="15890" max="15890" width="13.5703125" style="68" customWidth="1"/>
    <col min="15891" max="15891" width="25" style="68" customWidth="1"/>
    <col min="15892" max="16128" width="11.42578125" style="68"/>
    <col min="16129" max="16129" width="56.5703125" style="68" customWidth="1"/>
    <col min="16130" max="16130" width="24.42578125" style="68" customWidth="1"/>
    <col min="16131" max="16131" width="17.85546875" style="68" customWidth="1"/>
    <col min="16132" max="16132" width="5.28515625" style="68" customWidth="1"/>
    <col min="16133" max="16133" width="6.28515625" style="68" customWidth="1"/>
    <col min="16134" max="16134" width="5.28515625" style="68" customWidth="1"/>
    <col min="16135" max="16135" width="5.42578125" style="68" customWidth="1"/>
    <col min="16136" max="16136" width="5" style="68" customWidth="1"/>
    <col min="16137" max="16137" width="5.28515625" style="68" customWidth="1"/>
    <col min="16138" max="16138" width="5" style="68" customWidth="1"/>
    <col min="16139" max="16139" width="3.7109375" style="68" customWidth="1"/>
    <col min="16140" max="16140" width="5.5703125" style="68" customWidth="1"/>
    <col min="16141" max="16141" width="5" style="68" customWidth="1"/>
    <col min="16142" max="16142" width="5.42578125" style="68" customWidth="1"/>
    <col min="16143" max="16143" width="4.5703125" style="68" customWidth="1"/>
    <col min="16144" max="16144" width="19" style="68" customWidth="1"/>
    <col min="16145" max="16145" width="16.85546875" style="68" customWidth="1"/>
    <col min="16146" max="16146" width="13.5703125" style="68" customWidth="1"/>
    <col min="16147" max="16147" width="25" style="68" customWidth="1"/>
    <col min="16148" max="16384" width="11.42578125" style="68"/>
  </cols>
  <sheetData>
    <row r="1" spans="1:20" x14ac:dyDescent="0.25">
      <c r="A1" s="213"/>
      <c r="B1" s="213"/>
      <c r="C1" s="214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5"/>
    </row>
    <row r="2" spans="1:20" ht="32.25" x14ac:dyDescent="0.4">
      <c r="A2" s="641" t="s">
        <v>19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</row>
    <row r="3" spans="1:20" ht="32.25" x14ac:dyDescent="0.25">
      <c r="A3" s="650" t="s">
        <v>30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</row>
    <row r="4" spans="1:20" ht="32.25" x14ac:dyDescent="0.4">
      <c r="A4" s="641" t="s">
        <v>37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</row>
    <row r="5" spans="1:20" ht="18.75" customHeight="1" x14ac:dyDescent="0.3">
      <c r="A5" s="615" t="s">
        <v>699</v>
      </c>
      <c r="B5" s="615"/>
      <c r="C5" s="615"/>
      <c r="D5" s="336"/>
      <c r="E5" s="336"/>
      <c r="F5" s="336"/>
      <c r="G5" s="336"/>
      <c r="H5" s="337"/>
      <c r="I5" s="337"/>
      <c r="J5" s="337"/>
      <c r="K5" s="649"/>
      <c r="L5" s="649"/>
      <c r="M5" s="649"/>
      <c r="N5" s="336"/>
      <c r="O5" s="71"/>
      <c r="P5" s="71"/>
      <c r="Q5" s="71"/>
      <c r="R5" s="71"/>
      <c r="S5" s="105"/>
    </row>
    <row r="6" spans="1:20" ht="18.75" customHeight="1" x14ac:dyDescent="0.3">
      <c r="A6" s="615" t="s">
        <v>977</v>
      </c>
      <c r="B6" s="615"/>
      <c r="C6" s="615"/>
      <c r="D6" s="338"/>
      <c r="E6" s="338"/>
      <c r="F6" s="338"/>
      <c r="G6" s="338"/>
      <c r="H6" s="338"/>
      <c r="I6" s="338"/>
      <c r="J6" s="338"/>
      <c r="K6" s="649"/>
      <c r="L6" s="649"/>
      <c r="M6" s="649"/>
      <c r="N6" s="338"/>
      <c r="O6" s="71"/>
      <c r="P6" s="71"/>
      <c r="Q6" s="71"/>
      <c r="R6" s="71"/>
      <c r="S6" s="105"/>
    </row>
    <row r="7" spans="1:20" ht="18.75" x14ac:dyDescent="0.3">
      <c r="A7" s="318" t="s">
        <v>978</v>
      </c>
      <c r="B7" s="318"/>
      <c r="C7" s="320"/>
      <c r="D7" s="341"/>
      <c r="E7" s="341"/>
      <c r="F7" s="341"/>
      <c r="G7" s="341"/>
      <c r="H7" s="341"/>
      <c r="I7" s="341"/>
      <c r="J7" s="341"/>
      <c r="K7" s="333"/>
      <c r="L7" s="333"/>
      <c r="M7" s="333"/>
      <c r="N7" s="341"/>
      <c r="O7" s="71"/>
      <c r="P7" s="71"/>
      <c r="Q7" s="71"/>
      <c r="R7" s="71"/>
      <c r="S7" s="105"/>
    </row>
    <row r="8" spans="1:20" ht="18.75" x14ac:dyDescent="0.3">
      <c r="A8" s="318" t="s">
        <v>979</v>
      </c>
      <c r="B8" s="321"/>
      <c r="C8" s="323"/>
      <c r="D8" s="341"/>
      <c r="E8" s="341"/>
      <c r="F8" s="341"/>
      <c r="G8" s="341"/>
      <c r="H8" s="449"/>
      <c r="I8" s="449"/>
      <c r="J8" s="449"/>
      <c r="K8" s="333"/>
      <c r="L8" s="339"/>
      <c r="M8" s="340"/>
      <c r="N8" s="341"/>
      <c r="O8" s="71"/>
      <c r="P8" s="71"/>
      <c r="Q8" s="71"/>
      <c r="R8" s="71"/>
      <c r="S8" s="105"/>
    </row>
    <row r="9" spans="1:20" ht="18.75" x14ac:dyDescent="0.3">
      <c r="A9" s="246" t="s">
        <v>236</v>
      </c>
      <c r="B9" s="240"/>
      <c r="C9" s="240"/>
      <c r="D9" s="71"/>
      <c r="E9" s="71"/>
      <c r="F9" s="341"/>
      <c r="G9" s="341"/>
      <c r="H9" s="449"/>
      <c r="I9" s="449"/>
      <c r="J9" s="449"/>
      <c r="K9" s="333"/>
      <c r="L9" s="339"/>
      <c r="M9" s="340"/>
      <c r="N9" s="341"/>
      <c r="O9" s="71"/>
      <c r="P9" s="71"/>
      <c r="Q9" s="71"/>
      <c r="R9" s="71"/>
      <c r="S9" s="105"/>
    </row>
    <row r="10" spans="1:20" ht="18.75" x14ac:dyDescent="0.3">
      <c r="A10" s="11" t="s">
        <v>47</v>
      </c>
      <c r="B10" s="8"/>
      <c r="C10" s="8"/>
      <c r="D10" s="71"/>
      <c r="E10" s="71"/>
      <c r="F10" s="341"/>
      <c r="G10" s="341"/>
      <c r="H10" s="449"/>
      <c r="I10" s="449"/>
      <c r="J10" s="449"/>
      <c r="K10" s="333"/>
      <c r="L10" s="339"/>
      <c r="M10" s="340"/>
      <c r="N10" s="341"/>
      <c r="O10" s="71"/>
      <c r="P10" s="71"/>
      <c r="Q10" s="71"/>
      <c r="R10" s="71"/>
      <c r="S10" s="105"/>
    </row>
    <row r="11" spans="1:20" ht="18.75" x14ac:dyDescent="0.3">
      <c r="A11" s="11" t="s">
        <v>816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39"/>
      <c r="M11" s="340"/>
      <c r="N11" s="341"/>
      <c r="O11" s="71"/>
      <c r="P11" s="71"/>
      <c r="Q11" s="71"/>
      <c r="R11" s="71"/>
      <c r="S11" s="105"/>
    </row>
    <row r="12" spans="1:20" ht="15" customHeight="1" x14ac:dyDescent="0.25">
      <c r="A12" s="652" t="s">
        <v>198</v>
      </c>
      <c r="B12" s="652" t="s">
        <v>238</v>
      </c>
      <c r="C12" s="652" t="s">
        <v>0</v>
      </c>
      <c r="D12" s="657" t="s">
        <v>1</v>
      </c>
      <c r="E12" s="657"/>
      <c r="F12" s="657"/>
      <c r="G12" s="657" t="s">
        <v>2</v>
      </c>
      <c r="H12" s="657"/>
      <c r="I12" s="657"/>
      <c r="J12" s="657" t="s">
        <v>3</v>
      </c>
      <c r="K12" s="657"/>
      <c r="L12" s="657"/>
      <c r="M12" s="657" t="s">
        <v>4</v>
      </c>
      <c r="N12" s="657"/>
      <c r="O12" s="657"/>
      <c r="P12" s="652" t="s">
        <v>20</v>
      </c>
      <c r="Q12" s="652"/>
      <c r="R12" s="652"/>
      <c r="S12" s="652" t="s">
        <v>18</v>
      </c>
    </row>
    <row r="13" spans="1:20" ht="28.5" customHeight="1" x14ac:dyDescent="0.25">
      <c r="A13" s="652"/>
      <c r="B13" s="652"/>
      <c r="C13" s="652"/>
      <c r="D13" s="250" t="s">
        <v>5</v>
      </c>
      <c r="E13" s="250" t="s">
        <v>6</v>
      </c>
      <c r="F13" s="250" t="s">
        <v>7</v>
      </c>
      <c r="G13" s="250" t="s">
        <v>8</v>
      </c>
      <c r="H13" s="250" t="s">
        <v>9</v>
      </c>
      <c r="I13" s="250" t="s">
        <v>10</v>
      </c>
      <c r="J13" s="250" t="s">
        <v>11</v>
      </c>
      <c r="K13" s="250" t="s">
        <v>12</v>
      </c>
      <c r="L13" s="250" t="s">
        <v>13</v>
      </c>
      <c r="M13" s="250" t="s">
        <v>14</v>
      </c>
      <c r="N13" s="250" t="s">
        <v>15</v>
      </c>
      <c r="O13" s="250" t="s">
        <v>16</v>
      </c>
      <c r="P13" s="250" t="s">
        <v>21</v>
      </c>
      <c r="Q13" s="250" t="s">
        <v>700</v>
      </c>
      <c r="R13" s="250" t="s">
        <v>23</v>
      </c>
      <c r="S13" s="652"/>
    </row>
    <row r="14" spans="1:20" ht="60" customHeight="1" x14ac:dyDescent="0.25">
      <c r="A14" s="44" t="s">
        <v>817</v>
      </c>
      <c r="B14" s="44" t="s">
        <v>701</v>
      </c>
      <c r="C14" s="232" t="s">
        <v>702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253">
        <f>SUM(P15:P57)</f>
        <v>1578530</v>
      </c>
      <c r="Q14" s="44"/>
      <c r="R14" s="44"/>
      <c r="S14" s="44" t="s">
        <v>703</v>
      </c>
      <c r="T14" s="216"/>
    </row>
    <row r="15" spans="1:20" ht="55.5" customHeight="1" x14ac:dyDescent="0.25">
      <c r="A15" s="35" t="s">
        <v>818</v>
      </c>
      <c r="B15" s="33" t="s">
        <v>707</v>
      </c>
      <c r="C15" s="33" t="s">
        <v>708</v>
      </c>
      <c r="D15" s="450">
        <v>30</v>
      </c>
      <c r="E15" s="451"/>
      <c r="F15" s="450">
        <v>50</v>
      </c>
      <c r="G15" s="451"/>
      <c r="H15" s="450">
        <v>50</v>
      </c>
      <c r="I15" s="451"/>
      <c r="J15" s="450">
        <v>50</v>
      </c>
      <c r="K15" s="451"/>
      <c r="L15" s="450">
        <v>40</v>
      </c>
      <c r="M15" s="450">
        <v>30</v>
      </c>
      <c r="N15" s="452"/>
      <c r="O15" s="451"/>
      <c r="P15" s="453">
        <v>210000</v>
      </c>
      <c r="Q15" s="454"/>
      <c r="R15" s="454"/>
      <c r="S15" s="177"/>
      <c r="T15" s="217"/>
    </row>
    <row r="16" spans="1:20" ht="51.75" customHeight="1" x14ac:dyDescent="0.25">
      <c r="A16" s="35" t="s">
        <v>819</v>
      </c>
      <c r="B16" s="33" t="s">
        <v>709</v>
      </c>
      <c r="C16" s="33" t="s">
        <v>708</v>
      </c>
      <c r="D16" s="452"/>
      <c r="E16" s="450">
        <v>50</v>
      </c>
      <c r="F16" s="452"/>
      <c r="G16" s="450">
        <v>50</v>
      </c>
      <c r="H16" s="452"/>
      <c r="I16" s="450">
        <v>50</v>
      </c>
      <c r="J16" s="452"/>
      <c r="K16" s="450">
        <v>50</v>
      </c>
      <c r="L16" s="452"/>
      <c r="M16" s="450">
        <v>50</v>
      </c>
      <c r="N16" s="452"/>
      <c r="O16" s="451"/>
      <c r="P16" s="453"/>
      <c r="Q16" s="454"/>
      <c r="R16" s="454"/>
      <c r="S16" s="177"/>
      <c r="T16" s="217"/>
    </row>
    <row r="17" spans="1:20" ht="51" customHeight="1" x14ac:dyDescent="0.25">
      <c r="A17" s="35" t="s">
        <v>820</v>
      </c>
      <c r="B17" s="33" t="s">
        <v>704</v>
      </c>
      <c r="C17" s="33" t="s">
        <v>710</v>
      </c>
      <c r="D17" s="450">
        <v>50</v>
      </c>
      <c r="E17" s="451"/>
      <c r="F17" s="450">
        <v>50</v>
      </c>
      <c r="G17" s="451"/>
      <c r="H17" s="450">
        <v>50</v>
      </c>
      <c r="I17" s="451"/>
      <c r="J17" s="451"/>
      <c r="K17" s="451"/>
      <c r="L17" s="450">
        <v>50</v>
      </c>
      <c r="M17" s="451"/>
      <c r="N17" s="452"/>
      <c r="O17" s="451"/>
      <c r="P17" s="453"/>
      <c r="Q17" s="454"/>
      <c r="R17" s="454"/>
      <c r="S17" s="177"/>
      <c r="T17" s="217"/>
    </row>
    <row r="18" spans="1:20" ht="54.75" customHeight="1" x14ac:dyDescent="0.25">
      <c r="A18" s="35" t="s">
        <v>821</v>
      </c>
      <c r="B18" s="33" t="s">
        <v>711</v>
      </c>
      <c r="C18" s="33" t="s">
        <v>710</v>
      </c>
      <c r="D18" s="452"/>
      <c r="E18" s="450">
        <v>50</v>
      </c>
      <c r="F18" s="452"/>
      <c r="G18" s="450">
        <v>50</v>
      </c>
      <c r="H18" s="452"/>
      <c r="I18" s="451"/>
      <c r="J18" s="452"/>
      <c r="K18" s="450">
        <v>50</v>
      </c>
      <c r="L18" s="452"/>
      <c r="M18" s="450">
        <v>25</v>
      </c>
      <c r="N18" s="452"/>
      <c r="O18" s="450">
        <v>25</v>
      </c>
      <c r="P18" s="455"/>
      <c r="Q18" s="454"/>
      <c r="R18" s="454"/>
      <c r="S18" s="177" t="s">
        <v>706</v>
      </c>
      <c r="T18" s="217"/>
    </row>
    <row r="19" spans="1:20" ht="45" customHeight="1" x14ac:dyDescent="0.25">
      <c r="A19" s="35" t="s">
        <v>822</v>
      </c>
      <c r="B19" s="33" t="s">
        <v>712</v>
      </c>
      <c r="C19" s="33" t="s">
        <v>708</v>
      </c>
      <c r="D19" s="451"/>
      <c r="E19" s="452"/>
      <c r="F19" s="450">
        <v>50</v>
      </c>
      <c r="G19" s="452"/>
      <c r="H19" s="450">
        <v>50</v>
      </c>
      <c r="I19" s="452"/>
      <c r="J19" s="450">
        <v>50</v>
      </c>
      <c r="K19" s="451"/>
      <c r="L19" s="450">
        <v>25</v>
      </c>
      <c r="M19" s="450">
        <v>50</v>
      </c>
      <c r="N19" s="451"/>
      <c r="O19" s="450">
        <v>25</v>
      </c>
      <c r="P19" s="456"/>
      <c r="Q19" s="454"/>
      <c r="R19" s="454"/>
      <c r="S19" s="177" t="s">
        <v>706</v>
      </c>
      <c r="T19" s="217"/>
    </row>
    <row r="20" spans="1:20" ht="52.5" customHeight="1" x14ac:dyDescent="0.25">
      <c r="A20" s="35" t="s">
        <v>823</v>
      </c>
      <c r="B20" s="33" t="s">
        <v>713</v>
      </c>
      <c r="C20" s="33" t="s">
        <v>714</v>
      </c>
      <c r="D20" s="451"/>
      <c r="E20" s="452"/>
      <c r="F20" s="450">
        <v>25</v>
      </c>
      <c r="G20" s="452"/>
      <c r="H20" s="450">
        <v>25</v>
      </c>
      <c r="I20" s="452"/>
      <c r="J20" s="450">
        <v>25</v>
      </c>
      <c r="K20" s="451"/>
      <c r="L20" s="450">
        <v>25</v>
      </c>
      <c r="M20" s="451"/>
      <c r="N20" s="451"/>
      <c r="O20" s="451"/>
      <c r="P20" s="453">
        <v>125000</v>
      </c>
      <c r="Q20" s="454"/>
      <c r="R20" s="454"/>
      <c r="S20" s="177"/>
      <c r="T20" s="217"/>
    </row>
    <row r="21" spans="1:20" ht="60" x14ac:dyDescent="0.3">
      <c r="A21" s="77" t="s">
        <v>824</v>
      </c>
      <c r="B21" s="34" t="s">
        <v>715</v>
      </c>
      <c r="C21" s="34" t="s">
        <v>717</v>
      </c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8"/>
      <c r="P21" s="453">
        <f>[6]Presupuesto!E29</f>
        <v>139018</v>
      </c>
      <c r="Q21" s="454"/>
      <c r="R21" s="136"/>
      <c r="S21" s="177" t="s">
        <v>706</v>
      </c>
      <c r="T21" s="217"/>
    </row>
    <row r="22" spans="1:20" ht="60.75" customHeight="1" x14ac:dyDescent="0.3">
      <c r="A22" s="35" t="s">
        <v>826</v>
      </c>
      <c r="B22" s="33" t="s">
        <v>827</v>
      </c>
      <c r="C22" s="33" t="s">
        <v>716</v>
      </c>
      <c r="D22" s="457"/>
      <c r="E22" s="450">
        <v>1</v>
      </c>
      <c r="F22" s="459"/>
      <c r="G22" s="31"/>
      <c r="H22" s="41"/>
      <c r="I22" s="31"/>
      <c r="J22" s="459"/>
      <c r="K22" s="31"/>
      <c r="L22" s="41"/>
      <c r="M22" s="31"/>
      <c r="N22" s="458"/>
      <c r="O22" s="458"/>
      <c r="P22" s="453"/>
      <c r="Q22" s="454"/>
      <c r="R22" s="136"/>
      <c r="S22" s="177"/>
      <c r="T22" s="217"/>
    </row>
    <row r="23" spans="1:20" ht="96" customHeight="1" x14ac:dyDescent="0.3">
      <c r="A23" s="134" t="s">
        <v>825</v>
      </c>
      <c r="B23" s="33" t="s">
        <v>828</v>
      </c>
      <c r="C23" s="33" t="s">
        <v>717</v>
      </c>
      <c r="D23" s="457"/>
      <c r="E23" s="450">
        <v>1</v>
      </c>
      <c r="F23" s="458"/>
      <c r="G23" s="450">
        <v>1</v>
      </c>
      <c r="H23" s="450">
        <v>1</v>
      </c>
      <c r="I23" s="458"/>
      <c r="J23" s="460"/>
      <c r="K23" s="458"/>
      <c r="L23" s="450">
        <v>1</v>
      </c>
      <c r="M23" s="450">
        <v>1</v>
      </c>
      <c r="N23" s="458"/>
      <c r="O23" s="458"/>
      <c r="P23" s="453"/>
      <c r="Q23" s="454"/>
      <c r="R23" s="136"/>
      <c r="S23" s="177"/>
      <c r="T23" s="217"/>
    </row>
    <row r="24" spans="1:20" ht="51" customHeight="1" x14ac:dyDescent="0.25">
      <c r="A24" s="181" t="s">
        <v>829</v>
      </c>
      <c r="B24" s="257" t="s">
        <v>704</v>
      </c>
      <c r="C24" s="461" t="s">
        <v>705</v>
      </c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2"/>
      <c r="Q24" s="463"/>
      <c r="R24" s="464"/>
      <c r="S24" s="465" t="s">
        <v>718</v>
      </c>
      <c r="T24" s="216"/>
    </row>
    <row r="25" spans="1:20" ht="66.75" customHeight="1" x14ac:dyDescent="0.25">
      <c r="A25" s="35" t="s">
        <v>830</v>
      </c>
      <c r="B25" s="73" t="s">
        <v>712</v>
      </c>
      <c r="C25" s="73" t="s">
        <v>719</v>
      </c>
      <c r="D25" s="451"/>
      <c r="E25" s="450">
        <v>50</v>
      </c>
      <c r="F25" s="451"/>
      <c r="G25" s="450">
        <v>50</v>
      </c>
      <c r="H25" s="450">
        <v>50</v>
      </c>
      <c r="I25" s="451"/>
      <c r="J25" s="450">
        <v>50</v>
      </c>
      <c r="K25" s="450">
        <v>50</v>
      </c>
      <c r="L25" s="450">
        <v>50</v>
      </c>
      <c r="M25" s="450">
        <v>50</v>
      </c>
      <c r="N25" s="450">
        <v>25</v>
      </c>
      <c r="O25" s="450">
        <v>25</v>
      </c>
      <c r="P25" s="466">
        <v>125300</v>
      </c>
      <c r="Q25" s="466"/>
      <c r="R25" s="454"/>
      <c r="S25" s="29" t="s">
        <v>720</v>
      </c>
      <c r="T25" s="216"/>
    </row>
    <row r="26" spans="1:20" ht="43.5" customHeight="1" x14ac:dyDescent="0.25">
      <c r="A26" s="35" t="s">
        <v>831</v>
      </c>
      <c r="B26" s="73" t="s">
        <v>721</v>
      </c>
      <c r="C26" s="73" t="s">
        <v>708</v>
      </c>
      <c r="D26" s="452"/>
      <c r="E26" s="450">
        <v>25</v>
      </c>
      <c r="F26" s="452"/>
      <c r="G26" s="450">
        <v>25</v>
      </c>
      <c r="H26" s="452"/>
      <c r="I26" s="450">
        <v>50</v>
      </c>
      <c r="J26" s="450">
        <v>25</v>
      </c>
      <c r="K26" s="450">
        <v>50</v>
      </c>
      <c r="L26" s="450">
        <v>25</v>
      </c>
      <c r="M26" s="450">
        <v>25</v>
      </c>
      <c r="N26" s="452"/>
      <c r="O26" s="450">
        <v>25</v>
      </c>
      <c r="P26" s="466">
        <f>[6]Presupuesto!E46</f>
        <v>194750</v>
      </c>
      <c r="Q26" s="467"/>
      <c r="R26" s="454"/>
      <c r="S26" s="468" t="s">
        <v>722</v>
      </c>
      <c r="T26" s="218"/>
    </row>
    <row r="27" spans="1:20" ht="72.75" customHeight="1" x14ac:dyDescent="0.3">
      <c r="A27" s="35" t="s">
        <v>834</v>
      </c>
      <c r="B27" s="73" t="s">
        <v>723</v>
      </c>
      <c r="C27" s="73" t="s">
        <v>724</v>
      </c>
      <c r="D27" s="450">
        <v>25</v>
      </c>
      <c r="E27" s="452"/>
      <c r="F27" s="450">
        <v>25</v>
      </c>
      <c r="G27" s="452"/>
      <c r="H27" s="450">
        <v>25</v>
      </c>
      <c r="I27" s="452"/>
      <c r="J27" s="450">
        <v>25</v>
      </c>
      <c r="K27" s="452"/>
      <c r="L27" s="450">
        <v>25</v>
      </c>
      <c r="M27" s="457"/>
      <c r="N27" s="450">
        <v>25</v>
      </c>
      <c r="O27" s="457"/>
      <c r="P27" s="466">
        <f>[6]Presupuesto!E52</f>
        <v>191850</v>
      </c>
      <c r="Q27" s="467"/>
      <c r="R27" s="454"/>
      <c r="S27" s="29" t="s">
        <v>725</v>
      </c>
      <c r="T27" s="216"/>
    </row>
    <row r="28" spans="1:20" ht="46.5" customHeight="1" x14ac:dyDescent="0.25">
      <c r="A28" s="35" t="s">
        <v>835</v>
      </c>
      <c r="B28" s="73" t="s">
        <v>836</v>
      </c>
      <c r="C28" s="73" t="s">
        <v>726</v>
      </c>
      <c r="D28" s="450">
        <v>50</v>
      </c>
      <c r="E28" s="450">
        <v>50</v>
      </c>
      <c r="F28" s="450">
        <v>50</v>
      </c>
      <c r="G28" s="450">
        <v>25</v>
      </c>
      <c r="H28" s="450">
        <v>50</v>
      </c>
      <c r="I28" s="451"/>
      <c r="J28" s="450">
        <v>50</v>
      </c>
      <c r="K28" s="450">
        <v>50</v>
      </c>
      <c r="L28" s="450">
        <v>25</v>
      </c>
      <c r="M28" s="450">
        <v>50</v>
      </c>
      <c r="N28" s="451"/>
      <c r="O28" s="450">
        <v>50</v>
      </c>
      <c r="P28" s="453">
        <v>150000</v>
      </c>
      <c r="Q28" s="454"/>
      <c r="R28" s="467"/>
      <c r="S28" s="29" t="s">
        <v>727</v>
      </c>
      <c r="T28" s="218"/>
    </row>
    <row r="29" spans="1:20" ht="51.75" customHeight="1" x14ac:dyDescent="0.25">
      <c r="A29" s="35" t="s">
        <v>832</v>
      </c>
      <c r="B29" s="73" t="s">
        <v>837</v>
      </c>
      <c r="C29" s="73" t="s">
        <v>838</v>
      </c>
      <c r="D29" s="450">
        <v>5</v>
      </c>
      <c r="E29" s="451"/>
      <c r="F29" s="450">
        <v>10</v>
      </c>
      <c r="G29" s="451"/>
      <c r="H29" s="450">
        <v>10</v>
      </c>
      <c r="I29" s="451"/>
      <c r="J29" s="450">
        <v>10</v>
      </c>
      <c r="K29" s="451"/>
      <c r="L29" s="451"/>
      <c r="M29" s="450">
        <v>10</v>
      </c>
      <c r="N29" s="451"/>
      <c r="O29" s="450">
        <v>5</v>
      </c>
      <c r="P29" s="453">
        <f>[6]Presupuesto!E70</f>
        <v>60550</v>
      </c>
      <c r="Q29" s="454"/>
      <c r="R29" s="467"/>
      <c r="S29" s="29" t="s">
        <v>727</v>
      </c>
      <c r="T29" s="218"/>
    </row>
    <row r="30" spans="1:20" ht="41.25" customHeight="1" x14ac:dyDescent="0.3">
      <c r="A30" s="181" t="s">
        <v>833</v>
      </c>
      <c r="B30" s="257" t="s">
        <v>728</v>
      </c>
      <c r="C30" s="461" t="s">
        <v>729</v>
      </c>
      <c r="D30" s="460"/>
      <c r="E30" s="460"/>
      <c r="F30" s="460"/>
      <c r="G30" s="460"/>
      <c r="H30" s="460"/>
      <c r="I30" s="457"/>
      <c r="J30" s="460"/>
      <c r="K30" s="457"/>
      <c r="L30" s="460"/>
      <c r="M30" s="460"/>
      <c r="N30" s="460"/>
      <c r="O30" s="460"/>
      <c r="P30" s="462"/>
      <c r="Q30" s="454"/>
      <c r="R30" s="454"/>
      <c r="S30" s="177" t="s">
        <v>730</v>
      </c>
      <c r="T30" s="218"/>
    </row>
    <row r="31" spans="1:20" ht="51.75" customHeight="1" x14ac:dyDescent="0.25">
      <c r="A31" s="35" t="s">
        <v>840</v>
      </c>
      <c r="B31" s="73" t="s">
        <v>731</v>
      </c>
      <c r="C31" s="55" t="s">
        <v>732</v>
      </c>
      <c r="D31" s="450">
        <v>50</v>
      </c>
      <c r="E31" s="450">
        <v>50</v>
      </c>
      <c r="F31" s="450">
        <v>50</v>
      </c>
      <c r="G31" s="450">
        <v>50</v>
      </c>
      <c r="H31" s="450">
        <v>50</v>
      </c>
      <c r="I31" s="450">
        <v>50</v>
      </c>
      <c r="J31" s="450">
        <v>50</v>
      </c>
      <c r="K31" s="450">
        <v>75</v>
      </c>
      <c r="L31" s="450">
        <v>50</v>
      </c>
      <c r="M31" s="450">
        <v>50</v>
      </c>
      <c r="N31" s="450">
        <v>50</v>
      </c>
      <c r="O31" s="450">
        <v>50</v>
      </c>
      <c r="P31" s="453">
        <f>[6]Presupuesto!E77</f>
        <v>48080</v>
      </c>
      <c r="Q31" s="454"/>
      <c r="R31" s="467"/>
      <c r="S31" s="177" t="s">
        <v>733</v>
      </c>
      <c r="T31" s="218"/>
    </row>
    <row r="32" spans="1:20" s="4" customFormat="1" ht="50.25" customHeight="1" x14ac:dyDescent="0.25">
      <c r="A32" s="34" t="s">
        <v>839</v>
      </c>
      <c r="B32" s="34" t="s">
        <v>735</v>
      </c>
      <c r="C32" s="34" t="s">
        <v>736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59"/>
      <c r="Q32" s="454"/>
      <c r="R32" s="34"/>
      <c r="S32" s="34" t="s">
        <v>737</v>
      </c>
      <c r="T32" s="219"/>
    </row>
    <row r="33" spans="1:20" ht="57" customHeight="1" x14ac:dyDescent="0.25">
      <c r="A33" s="30" t="s">
        <v>841</v>
      </c>
      <c r="B33" s="469" t="s">
        <v>843</v>
      </c>
      <c r="C33" s="469" t="s">
        <v>738</v>
      </c>
      <c r="D33" s="470"/>
      <c r="E33" s="67"/>
      <c r="F33" s="450">
        <v>1</v>
      </c>
      <c r="G33" s="470"/>
      <c r="H33" s="470"/>
      <c r="I33" s="470"/>
      <c r="J33" s="470"/>
      <c r="K33" s="470"/>
      <c r="L33" s="470"/>
      <c r="M33" s="470"/>
      <c r="N33" s="470"/>
      <c r="O33" s="470"/>
      <c r="P33" s="453"/>
      <c r="Q33" s="454"/>
      <c r="R33" s="470"/>
      <c r="S33" s="471" t="s">
        <v>730</v>
      </c>
      <c r="T33" s="219"/>
    </row>
    <row r="34" spans="1:20" ht="69" x14ac:dyDescent="0.25">
      <c r="A34" s="30" t="s">
        <v>842</v>
      </c>
      <c r="B34" s="33" t="s">
        <v>739</v>
      </c>
      <c r="C34" s="33" t="s">
        <v>740</v>
      </c>
      <c r="D34" s="470"/>
      <c r="E34" s="67"/>
      <c r="F34" s="450">
        <v>1</v>
      </c>
      <c r="G34" s="470"/>
      <c r="H34" s="470"/>
      <c r="I34" s="470"/>
      <c r="J34" s="470"/>
      <c r="K34" s="470"/>
      <c r="L34" s="470"/>
      <c r="M34" s="470"/>
      <c r="N34" s="470"/>
      <c r="O34" s="470"/>
      <c r="P34" s="453"/>
      <c r="Q34" s="454"/>
      <c r="R34" s="470"/>
      <c r="S34" s="471" t="s">
        <v>741</v>
      </c>
      <c r="T34" s="219"/>
    </row>
    <row r="35" spans="1:20" ht="42.75" customHeight="1" x14ac:dyDescent="0.25">
      <c r="A35" s="181" t="s">
        <v>844</v>
      </c>
      <c r="B35" s="257" t="s">
        <v>734</v>
      </c>
      <c r="C35" s="257" t="s">
        <v>742</v>
      </c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54"/>
      <c r="Q35" s="454">
        <f>SUM(D35:O35)</f>
        <v>0</v>
      </c>
      <c r="R35" s="467"/>
      <c r="S35" s="177" t="s">
        <v>743</v>
      </c>
      <c r="T35" s="216"/>
    </row>
    <row r="36" spans="1:20" ht="54.75" customHeight="1" x14ac:dyDescent="0.25">
      <c r="A36" s="35" t="s">
        <v>846</v>
      </c>
      <c r="B36" s="73" t="s">
        <v>704</v>
      </c>
      <c r="C36" s="73" t="s">
        <v>726</v>
      </c>
      <c r="D36" s="450">
        <v>50</v>
      </c>
      <c r="E36" s="450">
        <v>50</v>
      </c>
      <c r="F36" s="450">
        <v>50</v>
      </c>
      <c r="G36" s="458"/>
      <c r="H36" s="450">
        <v>50</v>
      </c>
      <c r="I36" s="450">
        <v>50</v>
      </c>
      <c r="J36" s="450">
        <v>50</v>
      </c>
      <c r="K36" s="450">
        <v>50</v>
      </c>
      <c r="L36" s="458"/>
      <c r="M36" s="450">
        <v>50</v>
      </c>
      <c r="N36" s="450">
        <v>50</v>
      </c>
      <c r="O36" s="458"/>
      <c r="P36" s="453">
        <f>[6]Presupuesto!E84</f>
        <v>48080</v>
      </c>
      <c r="Q36" s="454"/>
      <c r="R36" s="454"/>
      <c r="S36" s="177" t="s">
        <v>743</v>
      </c>
      <c r="T36" s="216"/>
    </row>
    <row r="37" spans="1:20" ht="60.75" customHeight="1" x14ac:dyDescent="0.25">
      <c r="A37" s="35" t="s">
        <v>845</v>
      </c>
      <c r="B37" s="73" t="s">
        <v>744</v>
      </c>
      <c r="C37" s="73" t="s">
        <v>745</v>
      </c>
      <c r="D37" s="452"/>
      <c r="E37" s="450">
        <v>50</v>
      </c>
      <c r="F37" s="452"/>
      <c r="G37" s="450">
        <v>50</v>
      </c>
      <c r="H37" s="452"/>
      <c r="I37" s="450">
        <v>50</v>
      </c>
      <c r="J37" s="450">
        <v>50</v>
      </c>
      <c r="K37" s="450">
        <v>50</v>
      </c>
      <c r="L37" s="450">
        <v>50</v>
      </c>
      <c r="M37" s="450">
        <v>50</v>
      </c>
      <c r="N37" s="452"/>
      <c r="O37" s="450">
        <v>50</v>
      </c>
      <c r="P37" s="453">
        <f>[6]Presupuesto!E91</f>
        <v>25125</v>
      </c>
      <c r="Q37" s="454"/>
      <c r="R37" s="467"/>
      <c r="S37" s="177" t="s">
        <v>746</v>
      </c>
      <c r="T37" s="216"/>
    </row>
    <row r="38" spans="1:20" ht="45.75" customHeight="1" x14ac:dyDescent="0.25">
      <c r="A38" s="30" t="s">
        <v>847</v>
      </c>
      <c r="B38" s="73" t="s">
        <v>704</v>
      </c>
      <c r="C38" s="73" t="s">
        <v>742</v>
      </c>
      <c r="D38" s="452"/>
      <c r="E38" s="450">
        <v>50</v>
      </c>
      <c r="F38" s="452"/>
      <c r="G38" s="450">
        <v>50</v>
      </c>
      <c r="H38" s="452"/>
      <c r="I38" s="450">
        <v>50</v>
      </c>
      <c r="J38" s="452"/>
      <c r="K38" s="450">
        <v>50</v>
      </c>
      <c r="L38" s="452"/>
      <c r="M38" s="450">
        <v>50</v>
      </c>
      <c r="N38" s="452"/>
      <c r="O38" s="450">
        <v>50</v>
      </c>
      <c r="P38" s="453"/>
      <c r="Q38" s="454"/>
      <c r="R38" s="467"/>
      <c r="S38" s="177"/>
      <c r="T38" s="216"/>
    </row>
    <row r="39" spans="1:20" ht="37.5" customHeight="1" x14ac:dyDescent="0.3">
      <c r="A39" s="181" t="s">
        <v>849</v>
      </c>
      <c r="B39" s="203" t="s">
        <v>747</v>
      </c>
      <c r="C39" s="472" t="s">
        <v>748</v>
      </c>
      <c r="D39" s="457"/>
      <c r="E39" s="457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73"/>
      <c r="Q39" s="454"/>
      <c r="R39" s="454"/>
      <c r="S39" s="29" t="s">
        <v>749</v>
      </c>
      <c r="T39" s="216"/>
    </row>
    <row r="40" spans="1:20" ht="62.25" customHeight="1" x14ac:dyDescent="0.3">
      <c r="A40" s="35" t="s">
        <v>848</v>
      </c>
      <c r="B40" s="126" t="s">
        <v>750</v>
      </c>
      <c r="C40" s="55" t="s">
        <v>751</v>
      </c>
      <c r="D40" s="450">
        <v>10</v>
      </c>
      <c r="E40" s="457"/>
      <c r="F40" s="450">
        <v>10</v>
      </c>
      <c r="G40" s="458"/>
      <c r="H40" s="450">
        <v>15</v>
      </c>
      <c r="I40" s="458"/>
      <c r="J40" s="450">
        <v>10</v>
      </c>
      <c r="K40" s="458"/>
      <c r="L40" s="450">
        <v>10</v>
      </c>
      <c r="M40" s="458"/>
      <c r="N40" s="450">
        <v>10</v>
      </c>
      <c r="O40" s="458"/>
      <c r="P40" s="453">
        <f>[6]Presupuesto!E102</f>
        <v>23000</v>
      </c>
      <c r="Q40" s="454"/>
      <c r="R40" s="454"/>
      <c r="S40" s="177" t="s">
        <v>706</v>
      </c>
      <c r="T40" s="216"/>
    </row>
    <row r="41" spans="1:20" ht="58.5" customHeight="1" x14ac:dyDescent="0.3">
      <c r="A41" s="35" t="s">
        <v>850</v>
      </c>
      <c r="B41" s="126" t="s">
        <v>750</v>
      </c>
      <c r="C41" s="55" t="s">
        <v>751</v>
      </c>
      <c r="D41" s="457"/>
      <c r="E41" s="457"/>
      <c r="F41" s="450">
        <v>10</v>
      </c>
      <c r="G41" s="458"/>
      <c r="H41" s="450">
        <v>10</v>
      </c>
      <c r="I41" s="458"/>
      <c r="J41" s="458"/>
      <c r="K41" s="450">
        <v>15</v>
      </c>
      <c r="L41" s="458"/>
      <c r="M41" s="450">
        <v>15</v>
      </c>
      <c r="N41" s="458"/>
      <c r="O41" s="450">
        <v>15</v>
      </c>
      <c r="P41" s="453">
        <f>[6]Presupuesto!E112</f>
        <v>25225</v>
      </c>
      <c r="Q41" s="454"/>
      <c r="R41" s="454"/>
      <c r="S41" s="29" t="s">
        <v>752</v>
      </c>
      <c r="T41" s="216"/>
    </row>
    <row r="42" spans="1:20" ht="42.75" customHeight="1" x14ac:dyDescent="0.3">
      <c r="A42" s="35" t="s">
        <v>851</v>
      </c>
      <c r="B42" s="126" t="s">
        <v>750</v>
      </c>
      <c r="C42" s="55" t="s">
        <v>753</v>
      </c>
      <c r="D42" s="457"/>
      <c r="E42" s="450">
        <v>10</v>
      </c>
      <c r="F42" s="458"/>
      <c r="G42" s="450">
        <v>10</v>
      </c>
      <c r="H42" s="458"/>
      <c r="I42" s="450">
        <v>15</v>
      </c>
      <c r="J42" s="458"/>
      <c r="K42" s="450">
        <v>15</v>
      </c>
      <c r="L42" s="458"/>
      <c r="M42" s="458"/>
      <c r="N42" s="450">
        <v>10</v>
      </c>
      <c r="O42" s="458"/>
      <c r="P42" s="453">
        <f>[6]Presupuesto!E119</f>
        <v>55500</v>
      </c>
      <c r="Q42" s="454"/>
      <c r="R42" s="454"/>
      <c r="S42" s="177" t="s">
        <v>730</v>
      </c>
      <c r="T42" s="216"/>
    </row>
    <row r="43" spans="1:20" ht="54" customHeight="1" x14ac:dyDescent="0.3">
      <c r="A43" s="35" t="s">
        <v>854</v>
      </c>
      <c r="B43" s="126" t="s">
        <v>750</v>
      </c>
      <c r="C43" s="55" t="s">
        <v>754</v>
      </c>
      <c r="D43" s="450">
        <v>10</v>
      </c>
      <c r="E43" s="457"/>
      <c r="F43" s="450">
        <v>10</v>
      </c>
      <c r="G43" s="458"/>
      <c r="H43" s="450">
        <v>10</v>
      </c>
      <c r="I43" s="458"/>
      <c r="J43" s="450">
        <v>10</v>
      </c>
      <c r="K43" s="458"/>
      <c r="L43" s="458"/>
      <c r="M43" s="450">
        <v>10</v>
      </c>
      <c r="N43" s="458"/>
      <c r="O43" s="450">
        <v>10</v>
      </c>
      <c r="P43" s="453">
        <f>[6]Presupuesto!E129</f>
        <v>27300</v>
      </c>
      <c r="Q43" s="454"/>
      <c r="R43" s="474"/>
      <c r="S43" s="177" t="s">
        <v>743</v>
      </c>
      <c r="T43" s="216"/>
    </row>
    <row r="44" spans="1:20" s="4" customFormat="1" ht="53.25" customHeight="1" x14ac:dyDescent="0.25">
      <c r="A44" s="34" t="s">
        <v>980</v>
      </c>
      <c r="B44" s="475" t="s">
        <v>755</v>
      </c>
      <c r="C44" s="476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59"/>
      <c r="Q44" s="34"/>
      <c r="R44" s="34"/>
      <c r="S44" s="34" t="s">
        <v>703</v>
      </c>
    </row>
    <row r="45" spans="1:20" ht="48" customHeight="1" x14ac:dyDescent="0.3">
      <c r="A45" s="35" t="s">
        <v>852</v>
      </c>
      <c r="B45" s="128" t="s">
        <v>855</v>
      </c>
      <c r="C45" s="477" t="s">
        <v>756</v>
      </c>
      <c r="D45" s="478"/>
      <c r="E45" s="478"/>
      <c r="F45" s="479">
        <v>4444</v>
      </c>
      <c r="G45" s="479">
        <v>4445</v>
      </c>
      <c r="H45" s="479">
        <v>4445</v>
      </c>
      <c r="I45" s="479">
        <v>4445</v>
      </c>
      <c r="J45" s="479">
        <v>4444</v>
      </c>
      <c r="K45" s="479">
        <v>4445</v>
      </c>
      <c r="L45" s="479">
        <v>4445</v>
      </c>
      <c r="M45" s="479">
        <v>4445</v>
      </c>
      <c r="N45" s="479">
        <v>4444</v>
      </c>
      <c r="O45" s="480"/>
      <c r="P45" s="453">
        <f>[6]Presupuesto!E139</f>
        <v>20248</v>
      </c>
      <c r="Q45" s="453"/>
      <c r="R45" s="481"/>
      <c r="S45" s="482"/>
      <c r="T45" s="4"/>
    </row>
    <row r="46" spans="1:20" ht="48" customHeight="1" x14ac:dyDescent="0.3">
      <c r="A46" s="35" t="s">
        <v>859</v>
      </c>
      <c r="B46" s="128" t="s">
        <v>757</v>
      </c>
      <c r="C46" s="234" t="s">
        <v>758</v>
      </c>
      <c r="D46" s="478"/>
      <c r="E46" s="478"/>
      <c r="F46" s="479">
        <v>100</v>
      </c>
      <c r="G46" s="479">
        <v>100</v>
      </c>
      <c r="H46" s="479">
        <v>100</v>
      </c>
      <c r="I46" s="479">
        <v>100</v>
      </c>
      <c r="J46" s="479">
        <v>100</v>
      </c>
      <c r="K46" s="67"/>
      <c r="L46" s="483"/>
      <c r="M46" s="483"/>
      <c r="N46" s="483"/>
      <c r="O46" s="67"/>
      <c r="P46" s="484"/>
      <c r="Q46" s="453"/>
      <c r="R46" s="481"/>
      <c r="S46" s="482"/>
      <c r="T46" s="4"/>
    </row>
    <row r="47" spans="1:20" ht="37.5" customHeight="1" x14ac:dyDescent="0.3">
      <c r="A47" s="30" t="s">
        <v>853</v>
      </c>
      <c r="B47" s="235" t="s">
        <v>856</v>
      </c>
      <c r="C47" s="235" t="s">
        <v>759</v>
      </c>
      <c r="D47" s="483"/>
      <c r="E47" s="483"/>
      <c r="F47" s="479">
        <v>1</v>
      </c>
      <c r="G47" s="483"/>
      <c r="H47" s="483"/>
      <c r="I47" s="483"/>
      <c r="J47" s="483"/>
      <c r="K47" s="483"/>
      <c r="L47" s="483"/>
      <c r="M47" s="483"/>
      <c r="N47" s="483"/>
      <c r="O47" s="485"/>
      <c r="P47" s="453"/>
      <c r="Q47" s="486"/>
      <c r="R47" s="486"/>
      <c r="S47" s="471" t="s">
        <v>706</v>
      </c>
      <c r="T47" s="220"/>
    </row>
    <row r="48" spans="1:20" ht="49.5" customHeight="1" x14ac:dyDescent="0.3">
      <c r="A48" s="30" t="s">
        <v>857</v>
      </c>
      <c r="B48" s="235" t="s">
        <v>858</v>
      </c>
      <c r="C48" s="235" t="s">
        <v>760</v>
      </c>
      <c r="D48" s="67"/>
      <c r="E48" s="67"/>
      <c r="F48" s="479">
        <v>1</v>
      </c>
      <c r="G48" s="67"/>
      <c r="H48" s="67"/>
      <c r="I48" s="67"/>
      <c r="J48" s="483"/>
      <c r="K48" s="483"/>
      <c r="L48" s="483"/>
      <c r="M48" s="483"/>
      <c r="N48" s="483"/>
      <c r="O48" s="485"/>
      <c r="P48" s="453"/>
      <c r="Q48" s="486"/>
      <c r="R48" s="486"/>
      <c r="S48" s="471"/>
      <c r="T48" s="220"/>
    </row>
    <row r="49" spans="1:20" ht="47.25" customHeight="1" x14ac:dyDescent="0.3">
      <c r="A49" s="30" t="s">
        <v>860</v>
      </c>
      <c r="B49" s="235" t="s">
        <v>761</v>
      </c>
      <c r="C49" s="235" t="s">
        <v>762</v>
      </c>
      <c r="D49" s="67"/>
      <c r="E49" s="479">
        <v>1</v>
      </c>
      <c r="F49" s="479">
        <v>1</v>
      </c>
      <c r="G49" s="479">
        <v>1</v>
      </c>
      <c r="H49" s="479">
        <v>1</v>
      </c>
      <c r="I49" s="479">
        <v>1</v>
      </c>
      <c r="J49" s="483"/>
      <c r="K49" s="483"/>
      <c r="L49" s="483"/>
      <c r="M49" s="483"/>
      <c r="N49" s="483"/>
      <c r="O49" s="485"/>
      <c r="P49" s="453">
        <f>[6]Presupuesto!E148</f>
        <v>109504</v>
      </c>
      <c r="Q49" s="486"/>
      <c r="R49" s="486"/>
      <c r="S49" s="471"/>
      <c r="T49" s="220"/>
    </row>
    <row r="50" spans="1:20" ht="57.75" customHeight="1" x14ac:dyDescent="0.3">
      <c r="A50" s="30" t="s">
        <v>861</v>
      </c>
      <c r="B50" s="235" t="s">
        <v>763</v>
      </c>
      <c r="C50" s="235" t="s">
        <v>764</v>
      </c>
      <c r="D50" s="67"/>
      <c r="E50" s="479">
        <v>1</v>
      </c>
      <c r="F50" s="479">
        <v>1</v>
      </c>
      <c r="G50" s="479">
        <v>1</v>
      </c>
      <c r="H50" s="479">
        <v>1</v>
      </c>
      <c r="I50" s="479">
        <v>1</v>
      </c>
      <c r="J50" s="483"/>
      <c r="K50" s="483"/>
      <c r="L50" s="483"/>
      <c r="M50" s="483"/>
      <c r="N50" s="483"/>
      <c r="O50" s="485"/>
      <c r="P50" s="453"/>
      <c r="Q50" s="486"/>
      <c r="R50" s="486"/>
      <c r="S50" s="471"/>
      <c r="T50" s="220"/>
    </row>
    <row r="51" spans="1:20" ht="47.25" customHeight="1" x14ac:dyDescent="0.3">
      <c r="A51" s="30" t="s">
        <v>862</v>
      </c>
      <c r="B51" s="235" t="s">
        <v>863</v>
      </c>
      <c r="C51" s="235" t="s">
        <v>765</v>
      </c>
      <c r="D51" s="483"/>
      <c r="E51" s="479">
        <v>250</v>
      </c>
      <c r="F51" s="483"/>
      <c r="G51" s="483"/>
      <c r="H51" s="479">
        <v>250</v>
      </c>
      <c r="I51" s="483"/>
      <c r="J51" s="483"/>
      <c r="K51" s="483"/>
      <c r="L51" s="483"/>
      <c r="M51" s="483"/>
      <c r="N51" s="483"/>
      <c r="O51" s="485"/>
      <c r="P51" s="453"/>
      <c r="Q51" s="486"/>
      <c r="R51" s="486"/>
      <c r="S51" s="471"/>
      <c r="T51" s="220"/>
    </row>
    <row r="52" spans="1:20" ht="47.25" customHeight="1" x14ac:dyDescent="0.3">
      <c r="A52" s="54" t="s">
        <v>867</v>
      </c>
      <c r="B52" s="487" t="s">
        <v>868</v>
      </c>
      <c r="C52" s="487" t="s">
        <v>766</v>
      </c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5"/>
      <c r="P52" s="453"/>
      <c r="Q52" s="486"/>
      <c r="R52" s="486"/>
      <c r="S52" s="471"/>
      <c r="T52" s="220"/>
    </row>
    <row r="53" spans="1:20" ht="47.25" customHeight="1" x14ac:dyDescent="0.3">
      <c r="A53" s="30" t="s">
        <v>864</v>
      </c>
      <c r="B53" s="235" t="s">
        <v>767</v>
      </c>
      <c r="C53" s="235" t="s">
        <v>768</v>
      </c>
      <c r="D53" s="483"/>
      <c r="E53" s="483"/>
      <c r="F53" s="479">
        <v>3</v>
      </c>
      <c r="G53" s="483"/>
      <c r="H53" s="483"/>
      <c r="I53" s="483"/>
      <c r="J53" s="483"/>
      <c r="K53" s="67"/>
      <c r="L53" s="483"/>
      <c r="M53" s="483"/>
      <c r="N53" s="488"/>
      <c r="O53" s="485"/>
      <c r="P53" s="453"/>
      <c r="Q53" s="486"/>
      <c r="R53" s="486"/>
      <c r="S53" s="471"/>
      <c r="T53" s="220"/>
    </row>
    <row r="54" spans="1:20" ht="47.25" customHeight="1" x14ac:dyDescent="0.3">
      <c r="A54" s="30" t="s">
        <v>865</v>
      </c>
      <c r="B54" s="235" t="s">
        <v>769</v>
      </c>
      <c r="C54" s="235" t="s">
        <v>770</v>
      </c>
      <c r="D54" s="483"/>
      <c r="E54" s="479">
        <v>1</v>
      </c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53"/>
      <c r="Q54" s="486"/>
      <c r="R54" s="486"/>
      <c r="S54" s="471"/>
      <c r="T54" s="220"/>
    </row>
    <row r="55" spans="1:20" ht="47.25" customHeight="1" x14ac:dyDescent="0.3">
      <c r="A55" s="30" t="s">
        <v>866</v>
      </c>
      <c r="B55" s="235" t="s">
        <v>771</v>
      </c>
      <c r="C55" s="235" t="s">
        <v>772</v>
      </c>
      <c r="D55" s="483"/>
      <c r="E55" s="479">
        <v>1</v>
      </c>
      <c r="F55" s="483"/>
      <c r="G55" s="479">
        <v>1</v>
      </c>
      <c r="H55" s="483"/>
      <c r="I55" s="479">
        <v>1</v>
      </c>
      <c r="J55" s="483"/>
      <c r="K55" s="479">
        <v>1</v>
      </c>
      <c r="L55" s="483"/>
      <c r="M55" s="479">
        <v>1</v>
      </c>
      <c r="N55" s="483"/>
      <c r="O55" s="483"/>
      <c r="P55" s="453"/>
      <c r="Q55" s="486"/>
      <c r="R55" s="486"/>
      <c r="S55" s="471"/>
      <c r="T55" s="220"/>
    </row>
    <row r="56" spans="1:20" s="5" customFormat="1" ht="75" x14ac:dyDescent="0.25">
      <c r="A56" s="77" t="s">
        <v>870</v>
      </c>
      <c r="B56" s="77" t="s">
        <v>871</v>
      </c>
      <c r="C56" s="77" t="s">
        <v>773</v>
      </c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77"/>
      <c r="Q56" s="77"/>
      <c r="R56" s="77"/>
      <c r="S56" s="77" t="s">
        <v>774</v>
      </c>
    </row>
    <row r="57" spans="1:20" ht="63.75" customHeight="1" x14ac:dyDescent="0.3">
      <c r="A57" s="35" t="s">
        <v>869</v>
      </c>
      <c r="B57" s="56" t="s">
        <v>775</v>
      </c>
      <c r="C57" s="56" t="s">
        <v>174</v>
      </c>
      <c r="D57" s="485"/>
      <c r="E57" s="489"/>
      <c r="F57" s="41"/>
      <c r="G57" s="479">
        <v>1</v>
      </c>
      <c r="H57" s="483"/>
      <c r="I57" s="41"/>
      <c r="J57" s="483"/>
      <c r="K57" s="483"/>
      <c r="L57" s="41"/>
      <c r="M57" s="483"/>
      <c r="N57" s="483"/>
      <c r="O57" s="41"/>
      <c r="P57" s="453"/>
      <c r="Q57" s="486"/>
      <c r="R57" s="486"/>
      <c r="S57" s="471" t="s">
        <v>776</v>
      </c>
      <c r="T57" s="220"/>
    </row>
    <row r="58" spans="1:20" ht="33" customHeight="1" x14ac:dyDescent="0.25">
      <c r="A58" s="203" t="s">
        <v>872</v>
      </c>
      <c r="B58" s="55" t="s">
        <v>777</v>
      </c>
      <c r="C58" s="151" t="s">
        <v>778</v>
      </c>
      <c r="D58" s="460"/>
      <c r="E58" s="460"/>
      <c r="F58" s="479">
        <v>1</v>
      </c>
      <c r="G58" s="479">
        <v>1</v>
      </c>
      <c r="H58" s="479">
        <v>1</v>
      </c>
      <c r="I58" s="479">
        <v>1</v>
      </c>
      <c r="J58" s="479">
        <v>1</v>
      </c>
      <c r="K58" s="479">
        <v>1</v>
      </c>
      <c r="L58" s="479">
        <v>1</v>
      </c>
      <c r="M58" s="479">
        <v>1</v>
      </c>
      <c r="N58" s="460"/>
      <c r="O58" s="460"/>
      <c r="P58" s="462"/>
      <c r="Q58" s="462"/>
      <c r="R58" s="462"/>
      <c r="S58" s="177" t="s">
        <v>779</v>
      </c>
      <c r="T58" s="216"/>
    </row>
    <row r="59" spans="1:20" ht="48.75" customHeight="1" x14ac:dyDescent="0.25">
      <c r="A59" s="490" t="s">
        <v>873</v>
      </c>
      <c r="B59" s="56" t="s">
        <v>777</v>
      </c>
      <c r="C59" s="491" t="s">
        <v>780</v>
      </c>
      <c r="D59" s="492"/>
      <c r="E59" s="479">
        <v>1</v>
      </c>
      <c r="F59" s="459"/>
      <c r="G59" s="492"/>
      <c r="H59" s="492"/>
      <c r="I59" s="492"/>
      <c r="J59" s="492"/>
      <c r="K59" s="492"/>
      <c r="L59" s="492"/>
      <c r="M59" s="492"/>
      <c r="N59" s="492"/>
      <c r="O59" s="492"/>
      <c r="P59" s="453"/>
      <c r="Q59" s="453"/>
      <c r="R59" s="453"/>
      <c r="S59" s="471" t="s">
        <v>781</v>
      </c>
    </row>
    <row r="60" spans="1:20" ht="40.5" customHeight="1" x14ac:dyDescent="0.25">
      <c r="A60" s="490" t="s">
        <v>874</v>
      </c>
      <c r="B60" s="56" t="s">
        <v>782</v>
      </c>
      <c r="C60" s="491" t="s">
        <v>780</v>
      </c>
      <c r="D60" s="492"/>
      <c r="E60" s="479">
        <v>1</v>
      </c>
      <c r="F60" s="459"/>
      <c r="G60" s="459"/>
      <c r="H60" s="459"/>
      <c r="I60" s="459"/>
      <c r="J60" s="459"/>
      <c r="K60" s="459"/>
      <c r="L60" s="492"/>
      <c r="M60" s="492"/>
      <c r="N60" s="492"/>
      <c r="O60" s="492"/>
      <c r="P60" s="453"/>
      <c r="Q60" s="453"/>
      <c r="R60" s="453"/>
      <c r="S60" s="471" t="s">
        <v>783</v>
      </c>
    </row>
    <row r="61" spans="1:20" ht="41.25" customHeight="1" x14ac:dyDescent="0.25">
      <c r="A61" s="490" t="s">
        <v>875</v>
      </c>
      <c r="B61" s="56" t="s">
        <v>784</v>
      </c>
      <c r="C61" s="491" t="s">
        <v>785</v>
      </c>
      <c r="D61" s="492"/>
      <c r="E61" s="452"/>
      <c r="F61" s="479">
        <v>3</v>
      </c>
      <c r="G61" s="459"/>
      <c r="H61" s="459"/>
      <c r="I61" s="459"/>
      <c r="J61" s="459"/>
      <c r="K61" s="459"/>
      <c r="L61" s="492"/>
      <c r="M61" s="492"/>
      <c r="N61" s="492"/>
      <c r="O61" s="492"/>
      <c r="P61" s="453"/>
      <c r="Q61" s="453"/>
      <c r="R61" s="453"/>
      <c r="S61" s="471"/>
    </row>
    <row r="62" spans="1:20" ht="40.5" customHeight="1" x14ac:dyDescent="0.25">
      <c r="A62" s="490" t="s">
        <v>876</v>
      </c>
      <c r="B62" s="56" t="s">
        <v>786</v>
      </c>
      <c r="C62" s="491" t="s">
        <v>787</v>
      </c>
      <c r="D62" s="492"/>
      <c r="E62" s="452"/>
      <c r="F62" s="479">
        <v>2</v>
      </c>
      <c r="G62" s="459"/>
      <c r="H62" s="459"/>
      <c r="I62" s="459"/>
      <c r="J62" s="459"/>
      <c r="K62" s="459"/>
      <c r="L62" s="492"/>
      <c r="M62" s="492"/>
      <c r="N62" s="492"/>
      <c r="O62" s="492"/>
      <c r="P62" s="453"/>
      <c r="Q62" s="453"/>
      <c r="R62" s="453"/>
      <c r="S62" s="471"/>
    </row>
    <row r="63" spans="1:20" ht="32.25" customHeight="1" x14ac:dyDescent="0.25">
      <c r="A63" s="490" t="s">
        <v>877</v>
      </c>
      <c r="B63" s="56" t="s">
        <v>786</v>
      </c>
      <c r="C63" s="491" t="s">
        <v>788</v>
      </c>
      <c r="D63" s="492"/>
      <c r="E63" s="479">
        <v>1</v>
      </c>
      <c r="F63" s="459"/>
      <c r="G63" s="459"/>
      <c r="H63" s="459"/>
      <c r="I63" s="459"/>
      <c r="J63" s="459"/>
      <c r="K63" s="459"/>
      <c r="L63" s="492"/>
      <c r="M63" s="492"/>
      <c r="N63" s="492"/>
      <c r="O63" s="492"/>
      <c r="P63" s="453"/>
      <c r="Q63" s="453"/>
      <c r="R63" s="453"/>
      <c r="S63" s="471"/>
    </row>
    <row r="64" spans="1:20" ht="60.75" customHeight="1" x14ac:dyDescent="0.25">
      <c r="A64" s="493" t="s">
        <v>878</v>
      </c>
      <c r="B64" s="493" t="s">
        <v>161</v>
      </c>
      <c r="C64" s="203" t="s">
        <v>789</v>
      </c>
      <c r="D64" s="460"/>
      <c r="E64" s="460"/>
      <c r="F64" s="460"/>
      <c r="G64" s="460"/>
      <c r="H64" s="460"/>
      <c r="I64" s="460"/>
      <c r="J64" s="460"/>
      <c r="K64" s="460"/>
      <c r="L64" s="452"/>
      <c r="M64" s="452"/>
      <c r="N64" s="452"/>
      <c r="O64" s="452"/>
      <c r="P64" s="494"/>
      <c r="Q64" s="454"/>
      <c r="R64" s="454"/>
      <c r="S64" s="177" t="s">
        <v>790</v>
      </c>
      <c r="T64" s="216"/>
    </row>
    <row r="65" spans="1:20" ht="43.5" customHeight="1" x14ac:dyDescent="0.25">
      <c r="A65" s="33" t="s">
        <v>879</v>
      </c>
      <c r="B65" s="56" t="s">
        <v>161</v>
      </c>
      <c r="C65" s="491" t="s">
        <v>791</v>
      </c>
      <c r="D65" s="460"/>
      <c r="E65" s="460"/>
      <c r="F65" s="479">
        <v>2</v>
      </c>
      <c r="G65" s="460"/>
      <c r="H65" s="460"/>
      <c r="I65" s="460"/>
      <c r="J65" s="460"/>
      <c r="K65" s="459"/>
      <c r="L65" s="459"/>
      <c r="M65" s="492"/>
      <c r="N65" s="492"/>
      <c r="O65" s="492"/>
      <c r="P65" s="453"/>
      <c r="Q65" s="453"/>
      <c r="R65" s="453"/>
      <c r="S65" s="471" t="s">
        <v>706</v>
      </c>
    </row>
    <row r="66" spans="1:20" ht="33" customHeight="1" x14ac:dyDescent="0.25">
      <c r="A66" s="33" t="s">
        <v>880</v>
      </c>
      <c r="B66" s="56" t="s">
        <v>161</v>
      </c>
      <c r="C66" s="491" t="s">
        <v>792</v>
      </c>
      <c r="D66" s="460"/>
      <c r="E66" s="460"/>
      <c r="F66" s="479">
        <v>3</v>
      </c>
      <c r="G66" s="460"/>
      <c r="H66" s="460"/>
      <c r="I66" s="460"/>
      <c r="J66" s="460"/>
      <c r="K66" s="459"/>
      <c r="L66" s="480"/>
      <c r="M66" s="459"/>
      <c r="N66" s="492"/>
      <c r="O66" s="492"/>
      <c r="P66" s="453"/>
      <c r="Q66" s="453"/>
      <c r="R66" s="453"/>
      <c r="S66" s="29" t="s">
        <v>793</v>
      </c>
    </row>
    <row r="67" spans="1:20" ht="31.5" customHeight="1" x14ac:dyDescent="0.25">
      <c r="A67" s="33" t="s">
        <v>881</v>
      </c>
      <c r="B67" s="56" t="s">
        <v>161</v>
      </c>
      <c r="C67" s="491" t="s">
        <v>791</v>
      </c>
      <c r="D67" s="460"/>
      <c r="E67" s="460"/>
      <c r="F67" s="479">
        <v>2</v>
      </c>
      <c r="G67" s="460"/>
      <c r="H67" s="460"/>
      <c r="I67" s="460"/>
      <c r="J67" s="460"/>
      <c r="K67" s="459"/>
      <c r="L67" s="492"/>
      <c r="M67" s="492"/>
      <c r="N67" s="492"/>
      <c r="O67" s="492"/>
      <c r="P67" s="453"/>
      <c r="Q67" s="453"/>
      <c r="R67" s="453"/>
      <c r="S67" s="471" t="s">
        <v>781</v>
      </c>
    </row>
    <row r="68" spans="1:20" ht="39" customHeight="1" x14ac:dyDescent="0.25">
      <c r="A68" s="33" t="s">
        <v>882</v>
      </c>
      <c r="B68" s="56" t="s">
        <v>161</v>
      </c>
      <c r="C68" s="491" t="s">
        <v>791</v>
      </c>
      <c r="D68" s="460"/>
      <c r="E68" s="460"/>
      <c r="F68" s="479">
        <v>2</v>
      </c>
      <c r="G68" s="460"/>
      <c r="H68" s="460"/>
      <c r="I68" s="460"/>
      <c r="J68" s="460"/>
      <c r="K68" s="459"/>
      <c r="L68" s="492"/>
      <c r="M68" s="492"/>
      <c r="N68" s="492"/>
      <c r="O68" s="492"/>
      <c r="P68" s="453"/>
      <c r="Q68" s="453"/>
      <c r="R68" s="453"/>
      <c r="S68" s="471" t="s">
        <v>783</v>
      </c>
    </row>
    <row r="69" spans="1:20" ht="39" customHeight="1" x14ac:dyDescent="0.25">
      <c r="A69" s="33" t="s">
        <v>883</v>
      </c>
      <c r="B69" s="56" t="s">
        <v>794</v>
      </c>
      <c r="C69" s="491" t="s">
        <v>795</v>
      </c>
      <c r="D69" s="460"/>
      <c r="E69" s="460"/>
      <c r="F69" s="479">
        <v>3</v>
      </c>
      <c r="G69" s="460"/>
      <c r="H69" s="460"/>
      <c r="I69" s="460"/>
      <c r="J69" s="460"/>
      <c r="K69" s="459"/>
      <c r="L69" s="492"/>
      <c r="M69" s="492"/>
      <c r="N69" s="492"/>
      <c r="O69" s="492"/>
      <c r="P69" s="453"/>
      <c r="Q69" s="453"/>
      <c r="R69" s="453"/>
      <c r="S69" s="471"/>
    </row>
    <row r="70" spans="1:20" ht="63" customHeight="1" x14ac:dyDescent="0.25">
      <c r="A70" s="495" t="s">
        <v>884</v>
      </c>
      <c r="B70" s="55" t="s">
        <v>796</v>
      </c>
      <c r="C70" s="257" t="s">
        <v>797</v>
      </c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54"/>
      <c r="Q70" s="454"/>
      <c r="R70" s="454"/>
      <c r="S70" s="177" t="s">
        <v>703</v>
      </c>
      <c r="T70" s="216"/>
    </row>
    <row r="71" spans="1:20" ht="51.75" x14ac:dyDescent="0.25">
      <c r="A71" s="134" t="s">
        <v>887</v>
      </c>
      <c r="B71" s="56" t="s">
        <v>798</v>
      </c>
      <c r="C71" s="235" t="s">
        <v>885</v>
      </c>
      <c r="D71" s="460"/>
      <c r="E71" s="460"/>
      <c r="F71" s="479">
        <v>8</v>
      </c>
      <c r="G71" s="460"/>
      <c r="H71" s="460"/>
      <c r="I71" s="460"/>
      <c r="J71" s="460"/>
      <c r="K71" s="479">
        <v>8</v>
      </c>
      <c r="L71" s="459"/>
      <c r="M71" s="492"/>
      <c r="N71" s="492"/>
      <c r="O71" s="492"/>
      <c r="P71" s="453">
        <f>[6]Presupuesto!E159</f>
        <v>200000</v>
      </c>
      <c r="Q71" s="453"/>
      <c r="R71" s="453"/>
      <c r="S71" s="471" t="s">
        <v>706</v>
      </c>
    </row>
    <row r="72" spans="1:20" ht="63" customHeight="1" x14ac:dyDescent="0.25">
      <c r="A72" s="134" t="s">
        <v>886</v>
      </c>
      <c r="B72" s="56" t="s">
        <v>799</v>
      </c>
      <c r="C72" s="56" t="s">
        <v>888</v>
      </c>
      <c r="D72" s="460"/>
      <c r="E72" s="460"/>
      <c r="F72" s="479">
        <v>5</v>
      </c>
      <c r="G72" s="460"/>
      <c r="H72" s="460"/>
      <c r="I72" s="460"/>
      <c r="J72" s="460"/>
      <c r="K72" s="479">
        <v>6</v>
      </c>
      <c r="L72" s="492"/>
      <c r="M72" s="492"/>
      <c r="N72" s="492"/>
      <c r="O72" s="492"/>
      <c r="P72" s="453">
        <f>[6]Presupuesto!E199</f>
        <v>55050</v>
      </c>
      <c r="Q72" s="453"/>
      <c r="R72" s="453"/>
      <c r="S72" s="471" t="s">
        <v>706</v>
      </c>
    </row>
    <row r="73" spans="1:20" ht="51.75" x14ac:dyDescent="0.3">
      <c r="A73" s="54" t="s">
        <v>889</v>
      </c>
      <c r="B73" s="34" t="s">
        <v>800</v>
      </c>
      <c r="C73" s="34" t="s">
        <v>801</v>
      </c>
      <c r="D73" s="496"/>
      <c r="E73" s="496"/>
      <c r="F73" s="496"/>
      <c r="G73" s="496"/>
      <c r="H73" s="496"/>
      <c r="I73" s="496"/>
      <c r="J73" s="496"/>
      <c r="K73" s="41"/>
      <c r="L73" s="496"/>
      <c r="M73" s="496"/>
      <c r="N73" s="496"/>
      <c r="O73" s="497"/>
      <c r="P73" s="453"/>
      <c r="Q73" s="498"/>
      <c r="R73" s="498"/>
      <c r="S73" s="194" t="s">
        <v>802</v>
      </c>
    </row>
    <row r="74" spans="1:20" ht="62.25" customHeight="1" x14ac:dyDescent="0.25">
      <c r="A74" s="44" t="s">
        <v>890</v>
      </c>
      <c r="B74" s="44" t="s">
        <v>803</v>
      </c>
      <c r="C74" s="4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253">
        <f>SUM(P75:P81)</f>
        <v>441470</v>
      </c>
      <c r="Q74" s="44" t="s">
        <v>804</v>
      </c>
      <c r="R74" s="44"/>
      <c r="S74" s="44" t="s">
        <v>805</v>
      </c>
    </row>
    <row r="75" spans="1:20" ht="54.75" customHeight="1" x14ac:dyDescent="0.25">
      <c r="A75" s="33" t="s">
        <v>891</v>
      </c>
      <c r="B75" s="33" t="s">
        <v>892</v>
      </c>
      <c r="C75" s="33" t="s">
        <v>677</v>
      </c>
      <c r="D75" s="67"/>
      <c r="E75" s="67"/>
      <c r="F75" s="479">
        <v>1</v>
      </c>
      <c r="G75" s="67"/>
      <c r="H75" s="67"/>
      <c r="I75" s="67"/>
      <c r="J75" s="67"/>
      <c r="K75" s="67"/>
      <c r="L75" s="67"/>
      <c r="M75" s="67"/>
      <c r="N75" s="67"/>
      <c r="O75" s="67"/>
      <c r="P75" s="34"/>
      <c r="Q75" s="34"/>
      <c r="R75" s="34"/>
      <c r="S75" s="34"/>
    </row>
    <row r="76" spans="1:20" ht="60" customHeight="1" x14ac:dyDescent="0.25">
      <c r="A76" s="33" t="s">
        <v>894</v>
      </c>
      <c r="B76" s="33" t="s">
        <v>893</v>
      </c>
      <c r="C76" s="33" t="s">
        <v>806</v>
      </c>
      <c r="D76" s="67"/>
      <c r="E76" s="479">
        <v>2</v>
      </c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34"/>
      <c r="Q76" s="34"/>
      <c r="R76" s="34"/>
      <c r="S76" s="34"/>
    </row>
    <row r="77" spans="1:20" ht="65.25" customHeight="1" x14ac:dyDescent="0.3">
      <c r="A77" s="30" t="s">
        <v>895</v>
      </c>
      <c r="B77" s="33" t="s">
        <v>807</v>
      </c>
      <c r="C77" s="33" t="s">
        <v>174</v>
      </c>
      <c r="D77" s="496"/>
      <c r="E77" s="496"/>
      <c r="F77" s="496"/>
      <c r="G77" s="479">
        <v>1</v>
      </c>
      <c r="H77" s="496"/>
      <c r="I77" s="496"/>
      <c r="J77" s="67"/>
      <c r="K77" s="41"/>
      <c r="L77" s="496"/>
      <c r="M77" s="67"/>
      <c r="N77" s="496"/>
      <c r="O77" s="497"/>
      <c r="P77" s="453"/>
      <c r="Q77" s="498"/>
      <c r="R77" s="498"/>
      <c r="S77" s="194"/>
    </row>
    <row r="78" spans="1:20" ht="40.5" customHeight="1" x14ac:dyDescent="0.3">
      <c r="A78" s="30" t="s">
        <v>896</v>
      </c>
      <c r="B78" s="33" t="s">
        <v>161</v>
      </c>
      <c r="C78" s="33" t="s">
        <v>808</v>
      </c>
      <c r="D78" s="496"/>
      <c r="E78" s="496"/>
      <c r="F78" s="496"/>
      <c r="G78" s="496"/>
      <c r="H78" s="479">
        <v>87</v>
      </c>
      <c r="I78" s="479">
        <v>88</v>
      </c>
      <c r="J78" s="479">
        <v>88</v>
      </c>
      <c r="K78" s="479">
        <v>87</v>
      </c>
      <c r="L78" s="479">
        <v>88</v>
      </c>
      <c r="M78" s="479">
        <v>87</v>
      </c>
      <c r="N78" s="479">
        <v>88</v>
      </c>
      <c r="O78" s="479">
        <v>87</v>
      </c>
      <c r="P78" s="453"/>
      <c r="Q78" s="498"/>
      <c r="R78" s="498"/>
      <c r="S78" s="194"/>
    </row>
    <row r="79" spans="1:20" ht="55.5" customHeight="1" x14ac:dyDescent="0.3">
      <c r="A79" s="30" t="s">
        <v>897</v>
      </c>
      <c r="B79" s="33" t="s">
        <v>809</v>
      </c>
      <c r="C79" s="33" t="s">
        <v>810</v>
      </c>
      <c r="D79" s="496"/>
      <c r="E79" s="496"/>
      <c r="F79" s="496"/>
      <c r="G79" s="496"/>
      <c r="H79" s="41"/>
      <c r="I79" s="479">
        <v>1</v>
      </c>
      <c r="J79" s="41"/>
      <c r="K79" s="41"/>
      <c r="L79" s="496"/>
      <c r="M79" s="67"/>
      <c r="N79" s="496"/>
      <c r="O79" s="497"/>
      <c r="P79" s="453"/>
      <c r="Q79" s="498"/>
      <c r="R79" s="498"/>
      <c r="S79" s="194"/>
    </row>
    <row r="80" spans="1:20" ht="51" customHeight="1" x14ac:dyDescent="0.3">
      <c r="A80" s="30" t="s">
        <v>898</v>
      </c>
      <c r="B80" s="33" t="s">
        <v>811</v>
      </c>
      <c r="C80" s="33" t="s">
        <v>812</v>
      </c>
      <c r="D80" s="496"/>
      <c r="E80" s="496"/>
      <c r="F80" s="479">
        <v>5</v>
      </c>
      <c r="G80" s="496"/>
      <c r="H80" s="496"/>
      <c r="I80" s="496"/>
      <c r="J80" s="496"/>
      <c r="K80" s="496"/>
      <c r="L80" s="496"/>
      <c r="M80" s="496"/>
      <c r="N80" s="496"/>
      <c r="O80" s="497"/>
      <c r="P80" s="453">
        <v>222307</v>
      </c>
      <c r="Q80" s="499"/>
      <c r="R80" s="498"/>
      <c r="S80" s="194"/>
    </row>
    <row r="81" spans="1:20" ht="49.5" customHeight="1" thickBot="1" x14ac:dyDescent="0.35">
      <c r="A81" s="30" t="s">
        <v>899</v>
      </c>
      <c r="B81" s="33" t="s">
        <v>813</v>
      </c>
      <c r="C81" s="33" t="s">
        <v>814</v>
      </c>
      <c r="D81" s="496"/>
      <c r="E81" s="496"/>
      <c r="F81" s="496"/>
      <c r="G81" s="496"/>
      <c r="H81" s="496"/>
      <c r="I81" s="479">
        <v>1</v>
      </c>
      <c r="J81" s="67"/>
      <c r="K81" s="41"/>
      <c r="L81" s="496"/>
      <c r="M81" s="67"/>
      <c r="N81" s="496"/>
      <c r="O81" s="497"/>
      <c r="P81" s="500">
        <v>219163</v>
      </c>
      <c r="Q81" s="498"/>
      <c r="R81" s="498"/>
      <c r="S81" s="194"/>
    </row>
    <row r="82" spans="1:20" ht="16.5" thickBot="1" x14ac:dyDescent="0.3">
      <c r="A82" s="653" t="s">
        <v>815</v>
      </c>
      <c r="B82" s="653"/>
      <c r="C82" s="653"/>
      <c r="D82" s="653"/>
      <c r="E82" s="653"/>
      <c r="F82" s="653"/>
      <c r="G82" s="653"/>
      <c r="H82" s="653"/>
      <c r="I82" s="653"/>
      <c r="J82" s="653"/>
      <c r="K82" s="653"/>
      <c r="L82" s="653"/>
      <c r="M82" s="653"/>
      <c r="N82" s="653"/>
      <c r="O82" s="653"/>
      <c r="P82" s="501">
        <f>P14+P74</f>
        <v>2020000</v>
      </c>
      <c r="Q82" s="502"/>
      <c r="R82" s="503"/>
      <c r="S82" s="83"/>
      <c r="T82" s="219"/>
    </row>
    <row r="83" spans="1:20" ht="15.75" x14ac:dyDescent="0.25">
      <c r="A83" s="504"/>
      <c r="B83" s="504"/>
      <c r="C83" s="504"/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5"/>
      <c r="P83" s="502"/>
      <c r="Q83" s="502"/>
      <c r="R83" s="503"/>
      <c r="S83" s="83"/>
      <c r="T83" s="219"/>
    </row>
    <row r="84" spans="1:20" ht="16.5" thickBot="1" x14ac:dyDescent="0.3">
      <c r="A84" s="617" t="s">
        <v>953</v>
      </c>
      <c r="B84" s="617"/>
      <c r="C84" s="617"/>
      <c r="D84" s="617"/>
      <c r="E84" s="617"/>
      <c r="F84" s="617"/>
      <c r="G84" s="617"/>
      <c r="H84" s="617"/>
      <c r="I84" s="617"/>
      <c r="J84" s="617"/>
      <c r="K84" s="617"/>
      <c r="L84" s="617"/>
      <c r="M84" s="617"/>
      <c r="N84" s="617"/>
      <c r="O84" s="617"/>
      <c r="P84" s="238">
        <f>P103</f>
        <v>12028656</v>
      </c>
      <c r="Q84" s="221"/>
      <c r="R84" s="506"/>
      <c r="S84" s="507"/>
      <c r="T84" s="220"/>
    </row>
    <row r="85" spans="1:20" ht="15" customHeight="1" thickBot="1" x14ac:dyDescent="0.3">
      <c r="A85" s="636" t="s">
        <v>907</v>
      </c>
      <c r="B85" s="636"/>
      <c r="C85" s="636"/>
      <c r="D85" s="636"/>
      <c r="E85" s="636"/>
      <c r="F85" s="636"/>
      <c r="G85" s="636"/>
      <c r="H85" s="636"/>
      <c r="I85" s="636"/>
      <c r="J85" s="636"/>
      <c r="K85" s="636"/>
      <c r="L85" s="636"/>
      <c r="M85" s="636"/>
      <c r="N85" s="636"/>
      <c r="O85" s="637"/>
      <c r="P85" s="508">
        <f>P90+P93</f>
        <v>4326968</v>
      </c>
      <c r="Q85" s="509"/>
      <c r="R85" s="506"/>
      <c r="S85" s="71"/>
    </row>
    <row r="86" spans="1:20" ht="15" customHeight="1" x14ac:dyDescent="0.25">
      <c r="A86" s="535" t="s">
        <v>24</v>
      </c>
      <c r="B86" s="536"/>
      <c r="C86" s="536"/>
      <c r="D86" s="536"/>
      <c r="E86" s="536"/>
      <c r="F86" s="536"/>
      <c r="G86" s="536"/>
      <c r="H86" s="536"/>
      <c r="I86" s="536"/>
      <c r="J86" s="536"/>
      <c r="K86" s="536"/>
      <c r="L86" s="536"/>
      <c r="M86" s="536"/>
      <c r="N86" s="536"/>
      <c r="O86" s="537"/>
      <c r="P86" s="510">
        <v>2118000</v>
      </c>
      <c r="Q86" s="511"/>
      <c r="R86" s="506"/>
      <c r="S86" s="71"/>
    </row>
    <row r="87" spans="1:20" ht="15" customHeight="1" x14ac:dyDescent="0.25">
      <c r="A87" s="535" t="s">
        <v>27</v>
      </c>
      <c r="B87" s="536"/>
      <c r="C87" s="536"/>
      <c r="D87" s="536"/>
      <c r="E87" s="536"/>
      <c r="F87" s="536"/>
      <c r="G87" s="536"/>
      <c r="H87" s="536"/>
      <c r="I87" s="536"/>
      <c r="J87" s="536"/>
      <c r="K87" s="536"/>
      <c r="L87" s="536"/>
      <c r="M87" s="536"/>
      <c r="N87" s="536"/>
      <c r="O87" s="537"/>
      <c r="P87" s="311">
        <v>450000</v>
      </c>
      <c r="Q87" s="506"/>
      <c r="R87" s="506"/>
      <c r="S87" s="71"/>
    </row>
    <row r="88" spans="1:20" ht="15" customHeight="1" x14ac:dyDescent="0.25">
      <c r="A88" s="535" t="s">
        <v>28</v>
      </c>
      <c r="B88" s="536"/>
      <c r="C88" s="536"/>
      <c r="D88" s="536"/>
      <c r="E88" s="536"/>
      <c r="F88" s="536"/>
      <c r="G88" s="536"/>
      <c r="H88" s="536"/>
      <c r="I88" s="536"/>
      <c r="J88" s="536"/>
      <c r="K88" s="536"/>
      <c r="L88" s="536"/>
      <c r="M88" s="536"/>
      <c r="N88" s="536"/>
      <c r="O88" s="537"/>
      <c r="P88" s="311">
        <v>500000</v>
      </c>
      <c r="Q88" s="506"/>
      <c r="R88" s="506"/>
      <c r="S88" s="71"/>
    </row>
    <row r="89" spans="1:20" ht="15" customHeight="1" thickBot="1" x14ac:dyDescent="0.3">
      <c r="A89" s="535" t="s">
        <v>29</v>
      </c>
      <c r="B89" s="536"/>
      <c r="C89" s="536"/>
      <c r="D89" s="536"/>
      <c r="E89" s="536"/>
      <c r="F89" s="536"/>
      <c r="G89" s="536"/>
      <c r="H89" s="536"/>
      <c r="I89" s="536"/>
      <c r="J89" s="536"/>
      <c r="K89" s="536"/>
      <c r="L89" s="536"/>
      <c r="M89" s="536"/>
      <c r="N89" s="536"/>
      <c r="O89" s="537"/>
      <c r="P89" s="512">
        <v>85825</v>
      </c>
      <c r="Q89" s="506"/>
      <c r="R89" s="506"/>
      <c r="S89" s="71"/>
    </row>
    <row r="90" spans="1:20" ht="15" customHeight="1" thickBot="1" x14ac:dyDescent="0.3">
      <c r="A90" s="613" t="s">
        <v>954</v>
      </c>
      <c r="B90" s="613"/>
      <c r="C90" s="613"/>
      <c r="D90" s="613"/>
      <c r="E90" s="613"/>
      <c r="F90" s="613"/>
      <c r="G90" s="613"/>
      <c r="H90" s="613"/>
      <c r="I90" s="613"/>
      <c r="J90" s="613"/>
      <c r="K90" s="613"/>
      <c r="L90" s="613"/>
      <c r="M90" s="613"/>
      <c r="N90" s="613"/>
      <c r="O90" s="648"/>
      <c r="P90" s="508">
        <f>P86+P87+P88+P89</f>
        <v>3153825</v>
      </c>
      <c r="Q90" s="513"/>
      <c r="R90" s="506"/>
      <c r="S90" s="71"/>
    </row>
    <row r="91" spans="1:20" ht="18" customHeight="1" x14ac:dyDescent="0.25">
      <c r="A91" s="541" t="s">
        <v>945</v>
      </c>
      <c r="B91" s="542"/>
      <c r="C91" s="542"/>
      <c r="D91" s="542"/>
      <c r="E91" s="542"/>
      <c r="F91" s="542"/>
      <c r="G91" s="542"/>
      <c r="H91" s="542"/>
      <c r="I91" s="542"/>
      <c r="J91" s="542"/>
      <c r="K91" s="542"/>
      <c r="L91" s="542"/>
      <c r="M91" s="542"/>
      <c r="N91" s="542"/>
      <c r="O91" s="543"/>
      <c r="P91" s="510">
        <v>750000</v>
      </c>
      <c r="Q91" s="514"/>
      <c r="R91" s="506"/>
      <c r="S91" s="71"/>
    </row>
    <row r="92" spans="1:20" ht="18" customHeight="1" thickBot="1" x14ac:dyDescent="0.3">
      <c r="A92" s="541" t="s">
        <v>946</v>
      </c>
      <c r="B92" s="542"/>
      <c r="C92" s="542"/>
      <c r="D92" s="542"/>
      <c r="E92" s="542"/>
      <c r="F92" s="542"/>
      <c r="G92" s="542"/>
      <c r="H92" s="542"/>
      <c r="I92" s="542"/>
      <c r="J92" s="542"/>
      <c r="K92" s="542"/>
      <c r="L92" s="542"/>
      <c r="M92" s="542"/>
      <c r="N92" s="542"/>
      <c r="O92" s="543"/>
      <c r="P92" s="512">
        <v>423143</v>
      </c>
      <c r="Q92" s="514"/>
      <c r="R92" s="506"/>
      <c r="S92" s="71"/>
    </row>
    <row r="93" spans="1:20" ht="24" customHeight="1" thickBot="1" x14ac:dyDescent="0.3">
      <c r="A93" s="613" t="s">
        <v>901</v>
      </c>
      <c r="B93" s="613"/>
      <c r="C93" s="613"/>
      <c r="D93" s="613"/>
      <c r="E93" s="613"/>
      <c r="F93" s="613"/>
      <c r="G93" s="613"/>
      <c r="H93" s="613"/>
      <c r="I93" s="613"/>
      <c r="J93" s="613"/>
      <c r="K93" s="613"/>
      <c r="L93" s="613"/>
      <c r="M93" s="613"/>
      <c r="N93" s="613"/>
      <c r="O93" s="648"/>
      <c r="P93" s="508">
        <f>P91+P92</f>
        <v>1173143</v>
      </c>
      <c r="Q93" s="513"/>
      <c r="R93" s="506"/>
      <c r="S93" s="71"/>
    </row>
    <row r="94" spans="1:20" ht="15" customHeight="1" thickBot="1" x14ac:dyDescent="0.3">
      <c r="A94" s="636" t="s">
        <v>906</v>
      </c>
      <c r="B94" s="636"/>
      <c r="C94" s="636"/>
      <c r="D94" s="636"/>
      <c r="E94" s="636"/>
      <c r="F94" s="636"/>
      <c r="G94" s="636"/>
      <c r="H94" s="636"/>
      <c r="I94" s="636"/>
      <c r="J94" s="636"/>
      <c r="K94" s="636"/>
      <c r="L94" s="636"/>
      <c r="M94" s="636"/>
      <c r="N94" s="636"/>
      <c r="O94" s="637"/>
      <c r="P94" s="508">
        <f>P99+P102</f>
        <v>7701688</v>
      </c>
      <c r="Q94" s="513"/>
      <c r="R94" s="506"/>
      <c r="S94" s="71"/>
    </row>
    <row r="95" spans="1:20" ht="15" customHeight="1" x14ac:dyDescent="0.25">
      <c r="A95" s="535" t="s">
        <v>24</v>
      </c>
      <c r="B95" s="536"/>
      <c r="C95" s="536"/>
      <c r="D95" s="536"/>
      <c r="E95" s="536"/>
      <c r="F95" s="536"/>
      <c r="G95" s="536"/>
      <c r="H95" s="536"/>
      <c r="I95" s="536"/>
      <c r="J95" s="536"/>
      <c r="K95" s="536"/>
      <c r="L95" s="536"/>
      <c r="M95" s="536"/>
      <c r="N95" s="536"/>
      <c r="O95" s="537"/>
      <c r="P95" s="510">
        <v>4932200</v>
      </c>
      <c r="Q95" s="514"/>
      <c r="R95" s="506"/>
      <c r="S95" s="71"/>
    </row>
    <row r="96" spans="1:20" ht="15" customHeight="1" x14ac:dyDescent="0.25">
      <c r="A96" s="535" t="s">
        <v>27</v>
      </c>
      <c r="B96" s="536"/>
      <c r="C96" s="536"/>
      <c r="D96" s="536"/>
      <c r="E96" s="536"/>
      <c r="F96" s="536"/>
      <c r="G96" s="536"/>
      <c r="H96" s="536"/>
      <c r="I96" s="536"/>
      <c r="J96" s="536"/>
      <c r="K96" s="536"/>
      <c r="L96" s="536"/>
      <c r="M96" s="536"/>
      <c r="N96" s="536"/>
      <c r="O96" s="537"/>
      <c r="P96" s="311">
        <v>349678</v>
      </c>
      <c r="Q96" s="514"/>
      <c r="R96" s="506"/>
      <c r="S96" s="71"/>
    </row>
    <row r="97" spans="1:19" ht="15" customHeight="1" x14ac:dyDescent="0.25">
      <c r="A97" s="535" t="s">
        <v>28</v>
      </c>
      <c r="B97" s="536"/>
      <c r="C97" s="536"/>
      <c r="D97" s="536"/>
      <c r="E97" s="536"/>
      <c r="F97" s="536"/>
      <c r="G97" s="536"/>
      <c r="H97" s="536"/>
      <c r="I97" s="536"/>
      <c r="J97" s="536"/>
      <c r="K97" s="536"/>
      <c r="L97" s="536"/>
      <c r="M97" s="536"/>
      <c r="N97" s="536"/>
      <c r="O97" s="537"/>
      <c r="P97" s="311">
        <v>350172</v>
      </c>
      <c r="Q97" s="514"/>
      <c r="R97" s="506"/>
      <c r="S97" s="71"/>
    </row>
    <row r="98" spans="1:19" ht="15" customHeight="1" x14ac:dyDescent="0.25">
      <c r="A98" s="535" t="s">
        <v>29</v>
      </c>
      <c r="B98" s="536"/>
      <c r="C98" s="536"/>
      <c r="D98" s="536"/>
      <c r="E98" s="536"/>
      <c r="F98" s="536"/>
      <c r="G98" s="536"/>
      <c r="H98" s="536"/>
      <c r="I98" s="536"/>
      <c r="J98" s="536"/>
      <c r="K98" s="536"/>
      <c r="L98" s="536"/>
      <c r="M98" s="536"/>
      <c r="N98" s="536"/>
      <c r="O98" s="537"/>
      <c r="P98" s="311">
        <v>49638</v>
      </c>
      <c r="Q98" s="514"/>
      <c r="R98" s="506"/>
      <c r="S98" s="71"/>
    </row>
    <row r="99" spans="1:19" ht="15" customHeight="1" x14ac:dyDescent="0.25">
      <c r="A99" s="613" t="s">
        <v>902</v>
      </c>
      <c r="B99" s="613"/>
      <c r="C99" s="613"/>
      <c r="D99" s="613"/>
      <c r="E99" s="613"/>
      <c r="F99" s="613"/>
      <c r="G99" s="613"/>
      <c r="H99" s="613"/>
      <c r="I99" s="613"/>
      <c r="J99" s="613"/>
      <c r="K99" s="613"/>
      <c r="L99" s="613"/>
      <c r="M99" s="613"/>
      <c r="N99" s="613"/>
      <c r="O99" s="613"/>
      <c r="P99" s="515">
        <f>P95+P96+P97+P98</f>
        <v>5681688</v>
      </c>
      <c r="Q99" s="511"/>
      <c r="R99" s="506"/>
      <c r="S99" s="71"/>
    </row>
    <row r="100" spans="1:19" ht="15" customHeight="1" x14ac:dyDescent="0.25">
      <c r="A100" s="541" t="s">
        <v>945</v>
      </c>
      <c r="B100" s="542"/>
      <c r="C100" s="542"/>
      <c r="D100" s="542"/>
      <c r="E100" s="542"/>
      <c r="F100" s="542"/>
      <c r="G100" s="542"/>
      <c r="H100" s="542"/>
      <c r="I100" s="542"/>
      <c r="J100" s="542"/>
      <c r="K100" s="542"/>
      <c r="L100" s="542"/>
      <c r="M100" s="542"/>
      <c r="N100" s="542"/>
      <c r="O100" s="543"/>
      <c r="P100" s="510">
        <v>1770000</v>
      </c>
      <c r="Q100" s="511"/>
      <c r="R100" s="506"/>
      <c r="S100" s="71"/>
    </row>
    <row r="101" spans="1:19" ht="15" customHeight="1" thickBot="1" x14ac:dyDescent="0.3">
      <c r="A101" s="541" t="s">
        <v>955</v>
      </c>
      <c r="B101" s="542"/>
      <c r="C101" s="542"/>
      <c r="D101" s="542"/>
      <c r="E101" s="542"/>
      <c r="F101" s="542"/>
      <c r="G101" s="542"/>
      <c r="H101" s="542"/>
      <c r="I101" s="542"/>
      <c r="J101" s="542"/>
      <c r="K101" s="542"/>
      <c r="L101" s="542"/>
      <c r="M101" s="542"/>
      <c r="N101" s="542"/>
      <c r="O101" s="543"/>
      <c r="P101" s="512">
        <v>250000</v>
      </c>
      <c r="Q101" s="511"/>
      <c r="R101" s="506"/>
      <c r="S101" s="71"/>
    </row>
    <row r="102" spans="1:19" ht="15" customHeight="1" thickBot="1" x14ac:dyDescent="0.3">
      <c r="A102" s="613" t="s">
        <v>901</v>
      </c>
      <c r="B102" s="613"/>
      <c r="C102" s="613"/>
      <c r="D102" s="613"/>
      <c r="E102" s="613"/>
      <c r="F102" s="613"/>
      <c r="G102" s="613"/>
      <c r="H102" s="613"/>
      <c r="I102" s="613"/>
      <c r="J102" s="613"/>
      <c r="K102" s="613"/>
      <c r="L102" s="613"/>
      <c r="M102" s="613"/>
      <c r="N102" s="613"/>
      <c r="O102" s="648"/>
      <c r="P102" s="508">
        <f>P100+P101</f>
        <v>2020000</v>
      </c>
      <c r="Q102" s="511"/>
      <c r="R102" s="506"/>
      <c r="S102" s="71"/>
    </row>
    <row r="103" spans="1:19" ht="35.25" customHeight="1" thickBot="1" x14ac:dyDescent="0.3">
      <c r="A103" s="654" t="s">
        <v>981</v>
      </c>
      <c r="B103" s="655"/>
      <c r="C103" s="655"/>
      <c r="D103" s="655"/>
      <c r="E103" s="655"/>
      <c r="F103" s="655"/>
      <c r="G103" s="655"/>
      <c r="H103" s="655"/>
      <c r="I103" s="655"/>
      <c r="J103" s="655"/>
      <c r="K103" s="655"/>
      <c r="L103" s="655"/>
      <c r="M103" s="655"/>
      <c r="N103" s="655"/>
      <c r="O103" s="656"/>
      <c r="P103" s="516">
        <f>P85+P94</f>
        <v>12028656</v>
      </c>
      <c r="Q103" s="517" t="s">
        <v>698</v>
      </c>
      <c r="R103" s="518"/>
      <c r="S103" s="71"/>
    </row>
    <row r="104" spans="1:19" x14ac:dyDescent="0.25">
      <c r="Q104" s="1"/>
    </row>
    <row r="105" spans="1:19" x14ac:dyDescent="0.25">
      <c r="Q105" s="222"/>
    </row>
  </sheetData>
  <mergeCells count="37">
    <mergeCell ref="P12:R12"/>
    <mergeCell ref="A12:A13"/>
    <mergeCell ref="B12:B13"/>
    <mergeCell ref="C12:C13"/>
    <mergeCell ref="D12:F12"/>
    <mergeCell ref="G12:I12"/>
    <mergeCell ref="J12:L12"/>
    <mergeCell ref="M12:O12"/>
    <mergeCell ref="S12:S13"/>
    <mergeCell ref="A82:O82"/>
    <mergeCell ref="A84:O84"/>
    <mergeCell ref="A103:O103"/>
    <mergeCell ref="A86:O86"/>
    <mergeCell ref="A87:O87"/>
    <mergeCell ref="A88:O88"/>
    <mergeCell ref="A89:O89"/>
    <mergeCell ref="A99:O99"/>
    <mergeCell ref="A93:O93"/>
    <mergeCell ref="A97:O97"/>
    <mergeCell ref="A98:O98"/>
    <mergeCell ref="A85:O85"/>
    <mergeCell ref="A94:O94"/>
    <mergeCell ref="A95:O95"/>
    <mergeCell ref="A96:O96"/>
    <mergeCell ref="A2:S2"/>
    <mergeCell ref="A3:S3"/>
    <mergeCell ref="A4:S4"/>
    <mergeCell ref="A5:C5"/>
    <mergeCell ref="K5:M5"/>
    <mergeCell ref="A100:O100"/>
    <mergeCell ref="A101:O101"/>
    <mergeCell ref="A102:O102"/>
    <mergeCell ref="A6:C6"/>
    <mergeCell ref="K6:M6"/>
    <mergeCell ref="A91:O91"/>
    <mergeCell ref="A92:O92"/>
    <mergeCell ref="A90:O9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DGT</vt:lpstr>
      <vt:lpstr> Inspección </vt:lpstr>
      <vt:lpstr>Mediacion</vt:lpstr>
      <vt:lpstr>Asist. Juducial</vt:lpstr>
      <vt:lpstr>CNS</vt:lpstr>
      <vt:lpstr>TI</vt:lpstr>
      <vt:lpstr>DIOND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peguero</dc:creator>
  <cp:lastModifiedBy>Ada Ysabel Valenzuela Guerrero</cp:lastModifiedBy>
  <cp:lastPrinted>2023-01-24T12:24:26Z</cp:lastPrinted>
  <dcterms:created xsi:type="dcterms:W3CDTF">2011-12-26T11:35:53Z</dcterms:created>
  <dcterms:modified xsi:type="dcterms:W3CDTF">2023-03-13T13:22:50Z</dcterms:modified>
</cp:coreProperties>
</file>